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8800" windowHeight="12165" activeTab="0"/>
  </bookViews>
  <sheets>
    <sheet name="Estimate" sheetId="1" r:id="rId1"/>
    <sheet name="Fabricator Output" sheetId="2" r:id="rId2"/>
  </sheets>
  <definedNames>
    <definedName name="_xlfn.IFERROR" hidden="1">#NAME?</definedName>
    <definedName name="Color_1">'Estimate'!$AK$2</definedName>
    <definedName name="Color_2">'Estimate'!$AL$2:$AL$5</definedName>
    <definedName name="Color_Finish">'Estimate'!$AA$2:$AA$50</definedName>
    <definedName name="Edge_1">'Estimate'!$AI$2:$AI$3</definedName>
    <definedName name="Edge_2">'Estimate'!$AJ$2:$AJ$4</definedName>
  </definedNames>
  <calcPr fullCalcOnLoad="1"/>
</workbook>
</file>

<file path=xl/sharedStrings.xml><?xml version="1.0" encoding="utf-8"?>
<sst xmlns="http://schemas.openxmlformats.org/spreadsheetml/2006/main" count="231" uniqueCount="110">
  <si>
    <t>Height</t>
  </si>
  <si>
    <t>Qty</t>
  </si>
  <si>
    <t>Width</t>
  </si>
  <si>
    <t>Color / Finish</t>
  </si>
  <si>
    <t>Grain</t>
  </si>
  <si>
    <t>Edge</t>
  </si>
  <si>
    <t>Total</t>
  </si>
  <si>
    <t xml:space="preserve"> (inches)</t>
  </si>
  <si>
    <t>(inches)</t>
  </si>
  <si>
    <t>$ Sq ft</t>
  </si>
  <si>
    <t>Rounded Sq Ft</t>
  </si>
  <si>
    <t>Horz/Vert</t>
  </si>
  <si>
    <t xml:space="preserve">$ Sq Ft </t>
  </si>
  <si>
    <t>Vert Seq</t>
  </si>
  <si>
    <t>Horz Seq</t>
  </si>
  <si>
    <t>Solid</t>
  </si>
  <si>
    <t>DOOR PROGRAM ORDER FORM</t>
  </si>
  <si>
    <t>QTY</t>
  </si>
  <si>
    <t>FRONT STYLE</t>
  </si>
  <si>
    <t>WIDTH (inches)</t>
  </si>
  <si>
    <t>HEIGHT (inches)</t>
  </si>
  <si>
    <t>COLOR</t>
  </si>
  <si>
    <t>GRAIN DIRECTION</t>
  </si>
  <si>
    <t>Sqft / Unit</t>
  </si>
  <si>
    <t>Edge Band?</t>
  </si>
  <si>
    <t>ANTRACITA - HG</t>
  </si>
  <si>
    <t>ANTRACITA - PEARL</t>
  </si>
  <si>
    <t>ANTRACITA - SUPERMATT</t>
  </si>
  <si>
    <t>BASALTO - HG</t>
  </si>
  <si>
    <t>BASALTO - PEARL</t>
  </si>
  <si>
    <t>BASALTO - SUPERMATT</t>
  </si>
  <si>
    <t>BLANCO - SUPERMATT</t>
  </si>
  <si>
    <t>CUZCO ORO - HG</t>
  </si>
  <si>
    <t>MAGNOLIA - HG</t>
  </si>
  <si>
    <t>NEGRO - HG</t>
  </si>
  <si>
    <t>ROJO - HG</t>
  </si>
  <si>
    <t>TEXTIL ORO - HG</t>
  </si>
  <si>
    <t>GUYANA - HG</t>
  </si>
  <si>
    <t>OLMO - HG</t>
  </si>
  <si>
    <t>ROBLE FRAPPE - HG</t>
  </si>
  <si>
    <t>EUROLINE 03 - HG</t>
  </si>
  <si>
    <t>PO #:</t>
  </si>
  <si>
    <t>6 Digit EBB Customer #:</t>
  </si>
  <si>
    <t>Customer Name:</t>
  </si>
  <si>
    <t>Date:</t>
  </si>
  <si>
    <t>Comments:</t>
  </si>
  <si>
    <t xml:space="preserve"> Sq Ft</t>
  </si>
  <si>
    <t>Price</t>
  </si>
  <si>
    <t xml:space="preserve"> Per Sq Ft</t>
  </si>
  <si>
    <t>Grain Match</t>
  </si>
  <si>
    <t>N/A (Solid Color)</t>
  </si>
  <si>
    <t>Edge_1</t>
  </si>
  <si>
    <t>Edge_2</t>
  </si>
  <si>
    <t>MATCHING</t>
  </si>
  <si>
    <t>NONE</t>
  </si>
  <si>
    <t>DUAL</t>
  </si>
  <si>
    <t>Color_1</t>
  </si>
  <si>
    <t>Color_2</t>
  </si>
  <si>
    <t>VERTICAL</t>
  </si>
  <si>
    <t>HORIZONTAL</t>
  </si>
  <si>
    <t>VERTICAL SEQUENCED</t>
  </si>
  <si>
    <t>HORIZONTAL SEQUENCED</t>
  </si>
  <si>
    <t>Per Unit</t>
  </si>
  <si>
    <t>#</t>
  </si>
  <si>
    <t>Depth</t>
  </si>
  <si>
    <t>FLAT</t>
  </si>
  <si>
    <t>18MM</t>
  </si>
  <si>
    <t>NO</t>
  </si>
  <si>
    <t>COBALTO - PEARL</t>
  </si>
  <si>
    <t>OLIVO - HG</t>
  </si>
  <si>
    <t>CASHEMIRE - HG</t>
  </si>
  <si>
    <t>LAVA - SOLID HG</t>
  </si>
  <si>
    <t xml:space="preserve">BLANCO - HG </t>
  </si>
  <si>
    <t>CURRY -  HG</t>
  </si>
  <si>
    <t>GRIS METALIC - HG</t>
  </si>
  <si>
    <t>GRIS NUBE 03 -  HG</t>
  </si>
  <si>
    <t>CUZCO COPPER - HG</t>
  </si>
  <si>
    <t>CUZCO ROYAL GOLD - HG</t>
  </si>
  <si>
    <t>TEXTIL GRAFITO - HG</t>
  </si>
  <si>
    <t>LASER BLANCO - HG</t>
  </si>
  <si>
    <t>METALLO 01</t>
  </si>
  <si>
    <t>METALLO 02</t>
  </si>
  <si>
    <t>METALLO 03</t>
  </si>
  <si>
    <t>METALLO 04</t>
  </si>
  <si>
    <t>BLANCO COLONIAL - PEARL</t>
  </si>
  <si>
    <t>CASHEMIRE - SUPERMATT</t>
  </si>
  <si>
    <t>ORIENTAL BLACK - HG</t>
  </si>
  <si>
    <t>ORIENTAL WHITE - HG</t>
  </si>
  <si>
    <t>ORIENTAL BLACK - SUPERMATT</t>
  </si>
  <si>
    <t>NEGRO - SUPERMATT</t>
  </si>
  <si>
    <t>ORIENTAL WHITE - SUPERMATT</t>
  </si>
  <si>
    <t>KUBANITE - METALDECO</t>
  </si>
  <si>
    <t>ANTRACITA - METALDECO</t>
  </si>
  <si>
    <t>BASALTO - METALDECO</t>
  </si>
  <si>
    <t>TABACO (PINO MALIBU 3) - HG</t>
  </si>
  <si>
    <t>BLANCO POLAR - HG</t>
  </si>
  <si>
    <t>GRIS NUBE 03 - SUPERMATT</t>
  </si>
  <si>
    <t>ver 07.25.18</t>
  </si>
  <si>
    <t>x2</t>
  </si>
  <si>
    <t>Markup</t>
  </si>
  <si>
    <t>x3</t>
  </si>
  <si>
    <t>AZUL INDIGO-HG</t>
  </si>
  <si>
    <t>AZUL INDIGO-SUPERMATT</t>
  </si>
  <si>
    <t>GRIS PERLA-HG</t>
  </si>
  <si>
    <t>GRIS PERLA-SUPERMATT</t>
  </si>
  <si>
    <t>Fillers, toe kicks and smaller sizes:</t>
  </si>
  <si>
    <t>Pieces with width or height less than 2.5" can not be produced.</t>
  </si>
  <si>
    <t>Pieces with width or height  less than 5.5" and bigger or equal to 3" - Pricing is double</t>
  </si>
  <si>
    <t>Pieces with width or height  less than 3" and bigger or equal to 2.5" - Pricing is triple &amp; only 3 sides banded</t>
  </si>
  <si>
    <t>ART AOK 04 - HG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</si>
</sst>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1"/>
      <color rgb="FF00B05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double"/>
    </border>
    <border>
      <left style="medium"/>
      <right style="thin"/>
      <top style="thin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7" fillId="0" borderId="11" xfId="0" applyFont="1" applyBorder="1" applyAlignment="1" applyProtection="1">
      <alignment horizontal="center" vertical="center"/>
      <protection hidden="1"/>
    </xf>
    <xf numFmtId="0" fontId="37" fillId="0" borderId="12" xfId="0" applyFont="1" applyBorder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37" fillId="0" borderId="13" xfId="0" applyFont="1" applyBorder="1" applyAlignment="1" applyProtection="1">
      <alignment horizontal="center" vertical="center"/>
      <protection hidden="1"/>
    </xf>
    <xf numFmtId="0" fontId="37" fillId="0" borderId="14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/>
      <protection hidden="1"/>
    </xf>
    <xf numFmtId="0" fontId="0" fillId="0" borderId="15" xfId="0" applyBorder="1" applyAlignment="1" applyProtection="1">
      <alignment/>
      <protection locked="0"/>
    </xf>
    <xf numFmtId="0" fontId="39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4" fontId="0" fillId="0" borderId="13" xfId="0" applyNumberFormat="1" applyBorder="1" applyAlignment="1" applyProtection="1">
      <alignment/>
      <protection locked="0"/>
    </xf>
    <xf numFmtId="0" fontId="37" fillId="0" borderId="16" xfId="0" applyFont="1" applyBorder="1" applyAlignment="1" applyProtection="1">
      <alignment horizontal="center" vertical="center"/>
      <protection hidden="1"/>
    </xf>
    <xf numFmtId="0" fontId="37" fillId="0" borderId="17" xfId="0" applyFont="1" applyBorder="1" applyAlignment="1" applyProtection="1">
      <alignment horizontal="center" vertical="center"/>
      <protection hidden="1"/>
    </xf>
    <xf numFmtId="0" fontId="37" fillId="0" borderId="18" xfId="0" applyFont="1" applyBorder="1" applyAlignment="1" applyProtection="1">
      <alignment horizontal="center" vertical="center"/>
      <protection hidden="1"/>
    </xf>
    <xf numFmtId="0" fontId="37" fillId="0" borderId="19" xfId="0" applyFont="1" applyBorder="1" applyAlignment="1" applyProtection="1">
      <alignment horizontal="center" vertical="center"/>
      <protection hidden="1"/>
    </xf>
    <xf numFmtId="0" fontId="37" fillId="0" borderId="20" xfId="0" applyFont="1" applyBorder="1" applyAlignment="1" applyProtection="1">
      <alignment horizontal="center" vertical="center"/>
      <protection hidden="1"/>
    </xf>
    <xf numFmtId="0" fontId="37" fillId="0" borderId="21" xfId="0" applyFont="1" applyBorder="1" applyAlignment="1" applyProtection="1">
      <alignment horizontal="center" vertical="center"/>
      <protection hidden="1"/>
    </xf>
    <xf numFmtId="0" fontId="18" fillId="0" borderId="22" xfId="0" applyFont="1" applyBorder="1" applyAlignment="1" applyProtection="1">
      <alignment horizontal="center" vertical="center"/>
      <protection hidden="1"/>
    </xf>
    <xf numFmtId="0" fontId="18" fillId="8" borderId="23" xfId="0" applyFont="1" applyFill="1" applyBorder="1" applyAlignment="1" applyProtection="1">
      <alignment horizontal="center" vertical="center"/>
      <protection locked="0"/>
    </xf>
    <xf numFmtId="13" fontId="18" fillId="8" borderId="24" xfId="0" applyNumberFormat="1" applyFont="1" applyFill="1" applyBorder="1" applyAlignment="1" applyProtection="1">
      <alignment horizontal="center" vertical="center"/>
      <protection locked="0"/>
    </xf>
    <xf numFmtId="0" fontId="0" fillId="8" borderId="24" xfId="0" applyFill="1" applyBorder="1" applyAlignment="1" applyProtection="1">
      <alignment horizontal="center" vertical="center"/>
      <protection locked="0"/>
    </xf>
    <xf numFmtId="0" fontId="18" fillId="8" borderId="25" xfId="0" applyFont="1" applyFill="1" applyBorder="1" applyAlignment="1" applyProtection="1">
      <alignment horizontal="center" vertical="center"/>
      <protection locked="0"/>
    </xf>
    <xf numFmtId="4" fontId="18" fillId="33" borderId="26" xfId="0" applyNumberFormat="1" applyFont="1" applyFill="1" applyBorder="1" applyAlignment="1" applyProtection="1">
      <alignment horizontal="center" vertical="center"/>
      <protection hidden="1"/>
    </xf>
    <xf numFmtId="164" fontId="18" fillId="0" borderId="23" xfId="0" applyNumberFormat="1" applyFont="1" applyBorder="1" applyAlignment="1" applyProtection="1">
      <alignment horizontal="center" vertical="center"/>
      <protection hidden="1"/>
    </xf>
    <xf numFmtId="4" fontId="18" fillId="0" borderId="25" xfId="0" applyNumberFormat="1" applyFont="1" applyBorder="1" applyAlignment="1" applyProtection="1">
      <alignment horizontal="center" vertical="center"/>
      <protection hidden="1"/>
    </xf>
    <xf numFmtId="4" fontId="18" fillId="0" borderId="22" xfId="0" applyNumberFormat="1" applyFont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8" borderId="10" xfId="0" applyFill="1" applyBorder="1" applyAlignment="1" applyProtection="1">
      <alignment horizontal="center" vertical="center"/>
      <protection locked="0"/>
    </xf>
    <xf numFmtId="0" fontId="18" fillId="8" borderId="28" xfId="0" applyFont="1" applyFill="1" applyBorder="1" applyAlignment="1" applyProtection="1">
      <alignment horizontal="center" vertical="center"/>
      <protection locked="0"/>
    </xf>
    <xf numFmtId="4" fontId="0" fillId="33" borderId="29" xfId="0" applyNumberFormat="1" applyFill="1" applyBorder="1" applyAlignment="1" applyProtection="1">
      <alignment horizontal="center" vertical="center"/>
      <protection hidden="1"/>
    </xf>
    <xf numFmtId="164" fontId="18" fillId="0" borderId="30" xfId="0" applyNumberFormat="1" applyFont="1" applyBorder="1" applyAlignment="1" applyProtection="1">
      <alignment horizontal="center" vertical="center"/>
      <protection hidden="1"/>
    </xf>
    <xf numFmtId="4" fontId="18" fillId="0" borderId="28" xfId="0" applyNumberFormat="1" applyFont="1" applyBorder="1" applyAlignment="1" applyProtection="1">
      <alignment horizontal="center" vertical="center"/>
      <protection hidden="1"/>
    </xf>
    <xf numFmtId="4" fontId="18" fillId="0" borderId="27" xfId="0" applyNumberFormat="1" applyFont="1" applyBorder="1" applyAlignment="1" applyProtection="1">
      <alignment horizontal="center" vertical="center"/>
      <protection hidden="1"/>
    </xf>
    <xf numFmtId="0" fontId="0" fillId="8" borderId="28" xfId="0" applyFill="1" applyBorder="1" applyAlignment="1" applyProtection="1">
      <alignment horizontal="center" vertical="center"/>
      <protection locked="0"/>
    </xf>
    <xf numFmtId="164" fontId="0" fillId="0" borderId="30" xfId="0" applyNumberFormat="1" applyBorder="1" applyAlignment="1" applyProtection="1">
      <alignment horizontal="center" vertical="center"/>
      <protection hidden="1"/>
    </xf>
    <xf numFmtId="4" fontId="0" fillId="0" borderId="28" xfId="0" applyNumberFormat="1" applyBorder="1" applyAlignment="1" applyProtection="1">
      <alignment horizontal="center" vertical="center"/>
      <protection hidden="1"/>
    </xf>
    <xf numFmtId="4" fontId="0" fillId="0" borderId="27" xfId="0" applyNumberForma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8" borderId="32" xfId="0" applyFill="1" applyBorder="1" applyAlignment="1" applyProtection="1">
      <alignment horizontal="center" vertical="center"/>
      <protection locked="0"/>
    </xf>
    <xf numFmtId="0" fontId="0" fillId="8" borderId="33" xfId="0" applyFill="1" applyBorder="1" applyAlignment="1" applyProtection="1">
      <alignment horizontal="center" vertical="center"/>
      <protection locked="0"/>
    </xf>
    <xf numFmtId="4" fontId="0" fillId="33" borderId="34" xfId="0" applyNumberFormat="1" applyFill="1" applyBorder="1" applyAlignment="1" applyProtection="1">
      <alignment horizontal="center" vertical="center"/>
      <protection hidden="1"/>
    </xf>
    <xf numFmtId="164" fontId="18" fillId="0" borderId="35" xfId="0" applyNumberFormat="1" applyFont="1" applyBorder="1" applyAlignment="1" applyProtection="1">
      <alignment horizontal="center" vertical="center"/>
      <protection hidden="1"/>
    </xf>
    <xf numFmtId="4" fontId="18" fillId="0" borderId="33" xfId="0" applyNumberFormat="1" applyFont="1" applyBorder="1" applyAlignment="1" applyProtection="1">
      <alignment horizontal="center" vertical="center"/>
      <protection hidden="1"/>
    </xf>
    <xf numFmtId="4" fontId="18" fillId="0" borderId="31" xfId="0" applyNumberFormat="1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164" fontId="37" fillId="0" borderId="37" xfId="0" applyNumberFormat="1" applyFont="1" applyBorder="1" applyAlignment="1" applyProtection="1">
      <alignment horizontal="center" vertical="center"/>
      <protection hidden="1"/>
    </xf>
    <xf numFmtId="0" fontId="37" fillId="0" borderId="37" xfId="0" applyFont="1" applyBorder="1" applyAlignment="1" applyProtection="1">
      <alignment horizontal="center" vertical="center"/>
      <protection hidden="1"/>
    </xf>
    <xf numFmtId="4" fontId="37" fillId="0" borderId="39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7" fillId="0" borderId="0" xfId="0" applyFont="1" applyAlignment="1">
      <alignment horizontal="center"/>
    </xf>
    <xf numFmtId="164" fontId="37" fillId="0" borderId="0" xfId="0" applyNumberFormat="1" applyFont="1" applyAlignment="1">
      <alignment horizontal="center"/>
    </xf>
    <xf numFmtId="4" fontId="18" fillId="33" borderId="22" xfId="0" applyNumberFormat="1" applyFont="1" applyFill="1" applyBorder="1" applyAlignment="1" applyProtection="1">
      <alignment horizontal="center" vertical="center"/>
      <protection hidden="1"/>
    </xf>
    <xf numFmtId="4" fontId="18" fillId="33" borderId="27" xfId="0" applyNumberFormat="1" applyFont="1" applyFill="1" applyBorder="1" applyAlignment="1" applyProtection="1">
      <alignment horizontal="center" vertical="center"/>
      <protection hidden="1"/>
    </xf>
    <xf numFmtId="4" fontId="18" fillId="33" borderId="31" xfId="0" applyNumberFormat="1" applyFont="1" applyFill="1" applyBorder="1" applyAlignment="1" applyProtection="1">
      <alignment horizontal="center" vertical="center"/>
      <protection hidden="1"/>
    </xf>
    <xf numFmtId="0" fontId="18" fillId="8" borderId="30" xfId="0" applyFont="1" applyFill="1" applyBorder="1" applyAlignment="1" applyProtection="1">
      <alignment horizontal="center" vertical="center"/>
      <protection locked="0"/>
    </xf>
    <xf numFmtId="13" fontId="18" fillId="8" borderId="10" xfId="0" applyNumberFormat="1" applyFont="1" applyFill="1" applyBorder="1" applyAlignment="1" applyProtection="1">
      <alignment horizontal="center" vertical="center"/>
      <protection locked="0"/>
    </xf>
    <xf numFmtId="0" fontId="18" fillId="8" borderId="35" xfId="0" applyFont="1" applyFill="1" applyBorder="1" applyAlignment="1" applyProtection="1">
      <alignment horizontal="center" vertical="center"/>
      <protection locked="0"/>
    </xf>
    <xf numFmtId="13" fontId="18" fillId="8" borderId="32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>
      <alignment/>
    </xf>
    <xf numFmtId="0" fontId="18" fillId="34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Alignment="1" applyProtection="1">
      <alignment horizontal="left"/>
      <protection hidden="1"/>
    </xf>
    <xf numFmtId="0" fontId="41" fillId="0" borderId="0" xfId="0" applyFont="1" applyAlignment="1">
      <alignment/>
    </xf>
    <xf numFmtId="0" fontId="37" fillId="0" borderId="12" xfId="0" applyFont="1" applyBorder="1" applyAlignment="1" applyProtection="1">
      <alignment horizontal="center" vertical="center"/>
      <protection hidden="1"/>
    </xf>
    <xf numFmtId="0" fontId="37" fillId="0" borderId="14" xfId="0" applyFont="1" applyBorder="1" applyAlignment="1" applyProtection="1">
      <alignment horizontal="center" vertical="center"/>
      <protection hidden="1"/>
    </xf>
    <xf numFmtId="0" fontId="37" fillId="0" borderId="40" xfId="0" applyFont="1" applyBorder="1" applyAlignment="1" applyProtection="1">
      <alignment horizontal="center" vertical="center"/>
      <protection hidden="1"/>
    </xf>
    <xf numFmtId="0" fontId="37" fillId="0" borderId="4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4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42" xfId="0" applyBorder="1" applyAlignment="1" applyProtection="1">
      <alignment horizontal="left" vertical="top"/>
      <protection locked="0"/>
    </xf>
    <xf numFmtId="0" fontId="0" fillId="0" borderId="43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44" xfId="0" applyBorder="1" applyAlignment="1" applyProtection="1">
      <alignment horizontal="left" vertical="top"/>
      <protection locked="0"/>
    </xf>
    <xf numFmtId="0" fontId="0" fillId="0" borderId="41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45" xfId="0" applyBorder="1" applyAlignment="1" applyProtection="1">
      <alignment horizontal="left" vertical="top"/>
      <protection locked="0"/>
    </xf>
    <xf numFmtId="0" fontId="37" fillId="0" borderId="20" xfId="0" applyFont="1" applyBorder="1" applyAlignment="1" applyProtection="1">
      <alignment horizontal="center" vertical="center"/>
      <protection hidden="1"/>
    </xf>
    <xf numFmtId="0" fontId="37" fillId="0" borderId="18" xfId="0" applyFont="1" applyBorder="1" applyAlignment="1" applyProtection="1">
      <alignment horizontal="center" vertical="center"/>
      <protection hidden="1"/>
    </xf>
    <xf numFmtId="0" fontId="37" fillId="0" borderId="16" xfId="0" applyFont="1" applyBorder="1" applyAlignment="1" applyProtection="1">
      <alignment horizontal="center" vertical="center"/>
      <protection hidden="1"/>
    </xf>
    <xf numFmtId="0" fontId="37" fillId="0" borderId="17" xfId="0" applyFont="1" applyBorder="1" applyAlignment="1" applyProtection="1">
      <alignment horizontal="center" vertical="center"/>
      <protection hidden="1"/>
    </xf>
    <xf numFmtId="0" fontId="37" fillId="0" borderId="21" xfId="0" applyFont="1" applyBorder="1" applyAlignment="1" applyProtection="1">
      <alignment horizontal="center" vertical="center"/>
      <protection hidden="1"/>
    </xf>
    <xf numFmtId="0" fontId="37" fillId="0" borderId="19" xfId="0" applyFont="1" applyBorder="1" applyAlignment="1" applyProtection="1">
      <alignment horizontal="center" vertical="center"/>
      <protection hidden="1"/>
    </xf>
    <xf numFmtId="0" fontId="42" fillId="0" borderId="0" xfId="0" applyFont="1" applyAlignment="1">
      <alignment horizontal="center"/>
    </xf>
    <xf numFmtId="0" fontId="0" fillId="0" borderId="0" xfId="0" applyAlignment="1">
      <alignment horizontal="right"/>
    </xf>
    <xf numFmtId="14" fontId="0" fillId="0" borderId="13" xfId="0" applyNumberFormat="1" applyBorder="1" applyAlignment="1">
      <alignment horizontal="left"/>
    </xf>
    <xf numFmtId="0" fontId="0" fillId="0" borderId="13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838200</xdr:colOff>
      <xdr:row>1</xdr:row>
      <xdr:rowOff>0</xdr:rowOff>
    </xdr:from>
    <xdr:to>
      <xdr:col>14</xdr:col>
      <xdr:colOff>847725</xdr:colOff>
      <xdr:row>7</xdr:row>
      <xdr:rowOff>28575</xdr:rowOff>
    </xdr:to>
    <xdr:grpSp>
      <xdr:nvGrpSpPr>
        <xdr:cNvPr id="1" name="Group 2"/>
        <xdr:cNvGrpSpPr>
          <a:grpSpLocks/>
        </xdr:cNvGrpSpPr>
      </xdr:nvGrpSpPr>
      <xdr:grpSpPr>
        <a:xfrm>
          <a:off x="9029700" y="190500"/>
          <a:ext cx="1838325" cy="1257300"/>
          <a:chOff x="8826500" y="190500"/>
          <a:chExt cx="1839383" cy="1257300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826500" y="539401"/>
            <a:ext cx="1708327" cy="90839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906053" y="190500"/>
            <a:ext cx="1759830" cy="27189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19050</xdr:colOff>
      <xdr:row>51</xdr:row>
      <xdr:rowOff>28575</xdr:rowOff>
    </xdr:from>
    <xdr:to>
      <xdr:col>4</xdr:col>
      <xdr:colOff>1504950</xdr:colOff>
      <xdr:row>55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9906000"/>
          <a:ext cx="2943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</xdr:col>
      <xdr:colOff>771525</xdr:colOff>
      <xdr:row>6</xdr:row>
      <xdr:rowOff>152400</xdr:rowOff>
    </xdr:to>
    <xdr:grpSp>
      <xdr:nvGrpSpPr>
        <xdr:cNvPr id="1" name="Group 4"/>
        <xdr:cNvGrpSpPr>
          <a:grpSpLocks/>
        </xdr:cNvGrpSpPr>
      </xdr:nvGrpSpPr>
      <xdr:grpSpPr>
        <a:xfrm>
          <a:off x="47625" y="76200"/>
          <a:ext cx="1838325" cy="1333500"/>
          <a:chOff x="8826500" y="190500"/>
          <a:chExt cx="1839383" cy="1257300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826500" y="539401"/>
            <a:ext cx="1708327" cy="90839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906053" y="190500"/>
            <a:ext cx="1759830" cy="27189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SEstimate">
    <pageSetUpPr fitToPage="1"/>
  </sheetPr>
  <dimension ref="A1:AL70"/>
  <sheetViews>
    <sheetView showGridLines="0" tabSelected="1" zoomScalePageLayoutView="0" workbookViewId="0" topLeftCell="A1">
      <selection activeCell="B13" sqref="B13"/>
    </sheetView>
  </sheetViews>
  <sheetFormatPr defaultColWidth="9.140625" defaultRowHeight="15"/>
  <cols>
    <col min="1" max="1" width="3.00390625" style="12" bestFit="1" customWidth="1"/>
    <col min="2" max="2" width="4.140625" style="12" bestFit="1" customWidth="1"/>
    <col min="3" max="3" width="10.421875" style="12" bestFit="1" customWidth="1"/>
    <col min="4" max="4" width="11.421875" style="13" customWidth="1"/>
    <col min="5" max="7" width="26.7109375" style="12" customWidth="1"/>
    <col min="8" max="11" width="13.7109375" style="13" hidden="1" customWidth="1"/>
    <col min="12" max="15" width="13.7109375" style="13" customWidth="1"/>
    <col min="16" max="17" width="9.140625" style="12" hidden="1" customWidth="1"/>
    <col min="18" max="26" width="9.140625" style="12" customWidth="1"/>
    <col min="27" max="27" width="27.421875" style="12" hidden="1" customWidth="1"/>
    <col min="28" max="38" width="26.7109375" style="12" hidden="1" customWidth="1"/>
    <col min="39" max="52" width="9.140625" style="12" hidden="1" customWidth="1"/>
    <col min="53" max="16384" width="9.140625" style="12" customWidth="1"/>
  </cols>
  <sheetData>
    <row r="1" spans="7:38" ht="15">
      <c r="G1" s="23"/>
      <c r="AA1" s="4" t="s">
        <v>3</v>
      </c>
      <c r="AB1" s="4" t="s">
        <v>5</v>
      </c>
      <c r="AC1" s="4" t="s">
        <v>4</v>
      </c>
      <c r="AD1" s="4" t="s">
        <v>15</v>
      </c>
      <c r="AE1" s="4" t="s">
        <v>11</v>
      </c>
      <c r="AF1" s="4" t="s">
        <v>13</v>
      </c>
      <c r="AG1" s="4" t="s">
        <v>14</v>
      </c>
      <c r="AH1" s="3"/>
      <c r="AI1" s="4" t="s">
        <v>51</v>
      </c>
      <c r="AJ1" s="4" t="s">
        <v>52</v>
      </c>
      <c r="AK1" s="4" t="s">
        <v>56</v>
      </c>
      <c r="AL1" s="4" t="s">
        <v>57</v>
      </c>
    </row>
    <row r="2" spans="2:38" ht="15" customHeight="1">
      <c r="B2" s="11" t="s">
        <v>16</v>
      </c>
      <c r="G2" s="23"/>
      <c r="N2" s="14"/>
      <c r="AA2" s="78" t="s">
        <v>25</v>
      </c>
      <c r="AB2" s="7" t="s">
        <v>52</v>
      </c>
      <c r="AC2" s="7" t="s">
        <v>56</v>
      </c>
      <c r="AD2" s="8">
        <v>14.95</v>
      </c>
      <c r="AE2" s="9" t="e">
        <f>NA()</f>
        <v>#N/A</v>
      </c>
      <c r="AF2" s="9" t="e">
        <f>NA()</f>
        <v>#N/A</v>
      </c>
      <c r="AG2" s="9" t="e">
        <f>NA()</f>
        <v>#N/A</v>
      </c>
      <c r="AH2" s="2"/>
      <c r="AI2" s="5" t="s">
        <v>53</v>
      </c>
      <c r="AJ2" s="5" t="s">
        <v>53</v>
      </c>
      <c r="AK2" s="5" t="s">
        <v>50</v>
      </c>
      <c r="AL2" s="5" t="s">
        <v>58</v>
      </c>
    </row>
    <row r="3" spans="2:38" ht="18.75">
      <c r="B3" s="12" t="s">
        <v>97</v>
      </c>
      <c r="G3" s="23"/>
      <c r="L3" s="82"/>
      <c r="N3" s="22"/>
      <c r="O3" s="22"/>
      <c r="AA3" s="78" t="s">
        <v>92</v>
      </c>
      <c r="AB3" s="7" t="s">
        <v>51</v>
      </c>
      <c r="AC3" s="7" t="s">
        <v>56</v>
      </c>
      <c r="AD3" s="8">
        <v>14.95</v>
      </c>
      <c r="AE3" s="9" t="e">
        <f>NA()</f>
        <v>#N/A</v>
      </c>
      <c r="AF3" s="9" t="e">
        <f>NA()</f>
        <v>#N/A</v>
      </c>
      <c r="AG3" s="9" t="e">
        <f>NA()</f>
        <v>#N/A</v>
      </c>
      <c r="AH3" s="2"/>
      <c r="AI3" s="5" t="s">
        <v>54</v>
      </c>
      <c r="AJ3" s="5" t="s">
        <v>55</v>
      </c>
      <c r="AK3" s="5"/>
      <c r="AL3" s="5" t="s">
        <v>59</v>
      </c>
    </row>
    <row r="4" spans="2:38" ht="15.75" customHeight="1" thickBot="1">
      <c r="B4" s="89" t="s">
        <v>44</v>
      </c>
      <c r="C4" s="89"/>
      <c r="D4" s="89"/>
      <c r="E4" s="26"/>
      <c r="G4" s="23"/>
      <c r="L4" s="82"/>
      <c r="N4" s="22"/>
      <c r="O4" s="22"/>
      <c r="AA4" s="78" t="s">
        <v>26</v>
      </c>
      <c r="AB4" s="7" t="s">
        <v>51</v>
      </c>
      <c r="AC4" s="7" t="s">
        <v>56</v>
      </c>
      <c r="AD4" s="8">
        <v>14.95</v>
      </c>
      <c r="AE4" s="9" t="e">
        <f>NA()</f>
        <v>#N/A</v>
      </c>
      <c r="AF4" s="9" t="e">
        <f>NA()</f>
        <v>#N/A</v>
      </c>
      <c r="AG4" s="9" t="e">
        <f>NA()</f>
        <v>#N/A</v>
      </c>
      <c r="AH4" s="2"/>
      <c r="AI4" s="5"/>
      <c r="AJ4" s="5" t="s">
        <v>54</v>
      </c>
      <c r="AK4" s="5"/>
      <c r="AL4" s="5" t="s">
        <v>60</v>
      </c>
    </row>
    <row r="5" spans="2:38" ht="15.75" customHeight="1" thickBot="1">
      <c r="B5" s="89" t="s">
        <v>42</v>
      </c>
      <c r="C5" s="89"/>
      <c r="D5" s="89"/>
      <c r="E5" s="21"/>
      <c r="G5" s="23"/>
      <c r="L5" s="82"/>
      <c r="N5" s="22"/>
      <c r="O5" s="22"/>
      <c r="AA5" s="78" t="s">
        <v>27</v>
      </c>
      <c r="AB5" s="7" t="s">
        <v>51</v>
      </c>
      <c r="AC5" s="7" t="s">
        <v>56</v>
      </c>
      <c r="AD5" s="8">
        <v>14.95</v>
      </c>
      <c r="AE5" s="9" t="e">
        <f>NA()</f>
        <v>#N/A</v>
      </c>
      <c r="AF5" s="9" t="e">
        <f>NA()</f>
        <v>#N/A</v>
      </c>
      <c r="AG5" s="9" t="e">
        <f>NA()</f>
        <v>#N/A</v>
      </c>
      <c r="AH5" s="2"/>
      <c r="AI5" s="5"/>
      <c r="AJ5" s="5"/>
      <c r="AK5" s="5"/>
      <c r="AL5" s="5" t="s">
        <v>61</v>
      </c>
    </row>
    <row r="6" spans="2:38" ht="15.75" thickBot="1">
      <c r="B6" s="89" t="s">
        <v>43</v>
      </c>
      <c r="C6" s="89"/>
      <c r="D6" s="89"/>
      <c r="E6" s="21"/>
      <c r="G6" s="23"/>
      <c r="AA6" s="80" t="s">
        <v>109</v>
      </c>
      <c r="AB6" s="7" t="s">
        <v>51</v>
      </c>
      <c r="AC6" s="7" t="s">
        <v>57</v>
      </c>
      <c r="AD6" s="9" t="e">
        <f>NA()</f>
        <v>#N/A</v>
      </c>
      <c r="AE6" s="8">
        <v>14.95</v>
      </c>
      <c r="AF6" s="10">
        <v>22</v>
      </c>
      <c r="AG6" s="10">
        <v>22</v>
      </c>
      <c r="AH6" s="2"/>
      <c r="AI6" s="2"/>
      <c r="AJ6" s="2"/>
      <c r="AK6" s="2"/>
      <c r="AL6" s="2"/>
    </row>
    <row r="7" spans="2:38" ht="15.75" thickBot="1">
      <c r="B7" s="89" t="s">
        <v>41</v>
      </c>
      <c r="C7" s="89"/>
      <c r="D7" s="89"/>
      <c r="E7" s="21"/>
      <c r="G7" s="23"/>
      <c r="AA7" s="78" t="s">
        <v>101</v>
      </c>
      <c r="AB7" s="7" t="s">
        <v>52</v>
      </c>
      <c r="AC7" s="7" t="s">
        <v>56</v>
      </c>
      <c r="AD7" s="8">
        <v>14.95</v>
      </c>
      <c r="AE7" s="9" t="e">
        <f>NA()</f>
        <v>#N/A</v>
      </c>
      <c r="AF7" s="9" t="e">
        <f>NA()</f>
        <v>#N/A</v>
      </c>
      <c r="AG7" s="9" t="e">
        <f>NA()</f>
        <v>#N/A</v>
      </c>
      <c r="AH7" s="2"/>
      <c r="AI7" s="2"/>
      <c r="AJ7" s="2"/>
      <c r="AK7" s="2"/>
      <c r="AL7" s="2"/>
    </row>
    <row r="8" spans="24:38" ht="15.75">
      <c r="X8" s="84"/>
      <c r="AA8" s="78" t="s">
        <v>102</v>
      </c>
      <c r="AB8" s="7" t="s">
        <v>51</v>
      </c>
      <c r="AC8" s="7" t="s">
        <v>56</v>
      </c>
      <c r="AD8" s="8">
        <v>14.95</v>
      </c>
      <c r="AE8" s="9" t="e">
        <f>NA()</f>
        <v>#N/A</v>
      </c>
      <c r="AF8" s="9" t="e">
        <f>NA()</f>
        <v>#N/A</v>
      </c>
      <c r="AG8" s="9" t="e">
        <f>NA()</f>
        <v>#N/A</v>
      </c>
      <c r="AH8" s="2"/>
      <c r="AI8" s="2"/>
      <c r="AJ8" s="2"/>
      <c r="AK8" s="2"/>
      <c r="AL8" s="2"/>
    </row>
    <row r="9" spans="27:38" ht="15">
      <c r="AA9" s="78" t="s">
        <v>28</v>
      </c>
      <c r="AB9" s="7" t="s">
        <v>52</v>
      </c>
      <c r="AC9" s="7" t="s">
        <v>56</v>
      </c>
      <c r="AD9" s="8">
        <v>14.95</v>
      </c>
      <c r="AE9" s="9" t="e">
        <f>NA()</f>
        <v>#N/A</v>
      </c>
      <c r="AF9" s="9" t="e">
        <f>NA()</f>
        <v>#N/A</v>
      </c>
      <c r="AG9" s="9" t="e">
        <f>NA()</f>
        <v>#N/A</v>
      </c>
      <c r="AH9" s="2"/>
      <c r="AI9" s="2"/>
      <c r="AJ9" s="2"/>
      <c r="AK9" s="2"/>
      <c r="AL9" s="2"/>
    </row>
    <row r="10" spans="27:38" ht="15.75" thickBot="1">
      <c r="AA10" s="78" t="s">
        <v>93</v>
      </c>
      <c r="AB10" s="7" t="s">
        <v>51</v>
      </c>
      <c r="AC10" s="7" t="s">
        <v>56</v>
      </c>
      <c r="AD10" s="8">
        <v>14.95</v>
      </c>
      <c r="AE10" s="9" t="e">
        <f>NA()</f>
        <v>#N/A</v>
      </c>
      <c r="AF10" s="9" t="e">
        <f>NA()</f>
        <v>#N/A</v>
      </c>
      <c r="AG10" s="9" t="e">
        <f>NA()</f>
        <v>#N/A</v>
      </c>
      <c r="AH10" s="2"/>
      <c r="AI10" s="2"/>
      <c r="AJ10" s="2"/>
      <c r="AK10" s="2"/>
      <c r="AL10" s="2"/>
    </row>
    <row r="11" spans="1:38" s="17" customFormat="1" ht="15">
      <c r="A11" s="87" t="s">
        <v>63</v>
      </c>
      <c r="B11" s="99" t="s">
        <v>1</v>
      </c>
      <c r="C11" s="27" t="s">
        <v>2</v>
      </c>
      <c r="D11" s="27" t="s">
        <v>0</v>
      </c>
      <c r="E11" s="101" t="s">
        <v>3</v>
      </c>
      <c r="F11" s="101" t="s">
        <v>5</v>
      </c>
      <c r="G11" s="103" t="s">
        <v>4</v>
      </c>
      <c r="H11" s="15" t="s">
        <v>15</v>
      </c>
      <c r="I11" s="15" t="s">
        <v>11</v>
      </c>
      <c r="J11" s="15" t="s">
        <v>13</v>
      </c>
      <c r="K11" s="15" t="s">
        <v>14</v>
      </c>
      <c r="L11" s="16" t="s">
        <v>10</v>
      </c>
      <c r="M11" s="31" t="s">
        <v>6</v>
      </c>
      <c r="N11" s="32" t="s">
        <v>47</v>
      </c>
      <c r="O11" s="85" t="s">
        <v>6</v>
      </c>
      <c r="P11" s="17" t="s">
        <v>98</v>
      </c>
      <c r="Q11" s="17" t="s">
        <v>100</v>
      </c>
      <c r="AA11" s="78" t="s">
        <v>29</v>
      </c>
      <c r="AB11" s="7" t="s">
        <v>51</v>
      </c>
      <c r="AC11" s="7" t="s">
        <v>56</v>
      </c>
      <c r="AD11" s="8">
        <v>14.95</v>
      </c>
      <c r="AE11" s="9" t="e">
        <f>NA()</f>
        <v>#N/A</v>
      </c>
      <c r="AF11" s="9" t="e">
        <f>NA()</f>
        <v>#N/A</v>
      </c>
      <c r="AG11" s="9" t="e">
        <f>NA()</f>
        <v>#N/A</v>
      </c>
      <c r="AH11" s="2"/>
      <c r="AI11" s="2"/>
      <c r="AJ11" s="2"/>
      <c r="AK11" s="2"/>
      <c r="AL11" s="2"/>
    </row>
    <row r="12" spans="1:38" s="17" customFormat="1" ht="15.75" thickBot="1">
      <c r="A12" s="88"/>
      <c r="B12" s="100"/>
      <c r="C12" s="28" t="s">
        <v>7</v>
      </c>
      <c r="D12" s="28" t="s">
        <v>8</v>
      </c>
      <c r="E12" s="102"/>
      <c r="F12" s="102"/>
      <c r="G12" s="104"/>
      <c r="H12" s="18" t="s">
        <v>9</v>
      </c>
      <c r="I12" s="18" t="s">
        <v>12</v>
      </c>
      <c r="J12" s="18" t="s">
        <v>12</v>
      </c>
      <c r="K12" s="18" t="s">
        <v>12</v>
      </c>
      <c r="L12" s="19" t="s">
        <v>62</v>
      </c>
      <c r="M12" s="29" t="s">
        <v>46</v>
      </c>
      <c r="N12" s="30" t="s">
        <v>48</v>
      </c>
      <c r="O12" s="86"/>
      <c r="P12" s="17" t="s">
        <v>99</v>
      </c>
      <c r="Q12" s="17" t="s">
        <v>99</v>
      </c>
      <c r="AA12" s="78" t="s">
        <v>30</v>
      </c>
      <c r="AB12" s="7" t="s">
        <v>51</v>
      </c>
      <c r="AC12" s="7" t="s">
        <v>56</v>
      </c>
      <c r="AD12" s="8">
        <v>14.95</v>
      </c>
      <c r="AE12" s="9" t="e">
        <f>NA()</f>
        <v>#N/A</v>
      </c>
      <c r="AF12" s="9" t="e">
        <f>NA()</f>
        <v>#N/A</v>
      </c>
      <c r="AG12" s="9" t="e">
        <f>NA()</f>
        <v>#N/A</v>
      </c>
      <c r="AH12" s="2"/>
      <c r="AI12" s="2"/>
      <c r="AJ12" s="2"/>
      <c r="AK12" s="2"/>
      <c r="AL12" s="2"/>
    </row>
    <row r="13" spans="1:38" s="20" customFormat="1" ht="15">
      <c r="A13" s="33">
        <v>1</v>
      </c>
      <c r="B13" s="34"/>
      <c r="C13" s="35"/>
      <c r="D13" s="35"/>
      <c r="E13" s="36"/>
      <c r="F13" s="36"/>
      <c r="G13" s="37"/>
      <c r="H13" s="38">
        <f aca="true" t="shared" si="0" ref="H13:H42">IF(G13="N/A (Solid Color)",VLOOKUP(E13,AA$1:AG$65536,4,FALSE),"")</f>
      </c>
      <c r="I13" s="38">
        <f aca="true" t="shared" si="1" ref="I13:I42">IF(OR(G13="HORIZONTAL",G13="VERTICAL"),VLOOKUP(E13,AA$1:AG$65536,5,FALSE),"")</f>
      </c>
      <c r="J13" s="38">
        <f aca="true" t="shared" si="2" ref="J13:J42">IF(G13="VERTICAL SEQUENCED",VLOOKUP(E13,AA$1:AG$65536,6,FALSE),"")</f>
      </c>
      <c r="K13" s="38">
        <f aca="true" t="shared" si="3" ref="K13:K42">IF(G13="HORIZONTAL SEQUENCED",VLOOKUP(E13,AA$1:AG$65536,7,FALSE),"")</f>
      </c>
      <c r="L13" s="71">
        <f>IF(AND(C13&lt;&gt;"",D13&lt;&gt;""),MAX(ROUND((C13/12)*(D13/12)*4,0)/4,1.5),"")</f>
      </c>
      <c r="M13" s="39">
        <f>IF(L13&lt;&gt;"",B13*L13,"")</f>
      </c>
      <c r="N13" s="40">
        <f>IF(M13&lt;&gt;"",SUM(H13:K13)*P13*Q13,"")</f>
      </c>
      <c r="O13" s="41">
        <f>IF(M13&lt;&gt;"",M13*N13,"")</f>
      </c>
      <c r="P13" s="20">
        <f>IF(OR(AND(C13&gt;=3.5*IF(E8="Metric",25.4,1),C13&lt;5.5*IF(E8="Metric",25.4,1)),AND(D13&gt;=3.5*IF(E8="Metric",25.4,1),D13&lt;5.5*IF(E8="Metric",25.4,1))),2,1)</f>
        <v>1</v>
      </c>
      <c r="Q13" s="20">
        <f>IF(OR(AND(C13&gt;=2.5*IF(E8="Metric",25.4,1),C13&lt;3.5*IF(E8="Metric",25.4,1)),AND(D13&gt;=2.5*IF(E8="Metric",25.4,1),D13&lt;3.5*IF(E8="Metric",25.4,1))),3,1)</f>
        <v>1</v>
      </c>
      <c r="AA13" s="78" t="s">
        <v>72</v>
      </c>
      <c r="AB13" s="7" t="s">
        <v>52</v>
      </c>
      <c r="AC13" s="7" t="s">
        <v>56</v>
      </c>
      <c r="AD13" s="8">
        <v>14.95</v>
      </c>
      <c r="AE13" s="9" t="e">
        <f>NA()</f>
        <v>#N/A</v>
      </c>
      <c r="AF13" s="9" t="e">
        <f>NA()</f>
        <v>#N/A</v>
      </c>
      <c r="AG13" s="9" t="e">
        <f>NA()</f>
        <v>#N/A</v>
      </c>
      <c r="AH13" s="2"/>
      <c r="AI13" s="2"/>
      <c r="AJ13" s="2"/>
      <c r="AK13" s="2"/>
      <c r="AL13" s="2"/>
    </row>
    <row r="14" spans="1:38" s="23" customFormat="1" ht="15">
      <c r="A14" s="42">
        <v>2</v>
      </c>
      <c r="B14" s="74"/>
      <c r="C14" s="75"/>
      <c r="D14" s="75"/>
      <c r="E14" s="43"/>
      <c r="F14" s="43"/>
      <c r="G14" s="44"/>
      <c r="H14" s="45">
        <f t="shared" si="0"/>
      </c>
      <c r="I14" s="45">
        <f t="shared" si="1"/>
      </c>
      <c r="J14" s="45">
        <f t="shared" si="2"/>
      </c>
      <c r="K14" s="45">
        <f t="shared" si="3"/>
      </c>
      <c r="L14" s="72">
        <f aca="true" t="shared" si="4" ref="L14:L42">IF(AND(C14&lt;&gt;"",D14&lt;&gt;""),MAX(ROUND((C14/12)*(D14/12)*4,0)/4,1.5),"")</f>
      </c>
      <c r="M14" s="46">
        <f aca="true" t="shared" si="5" ref="M14:M42">IF(L14&lt;&gt;"",B14*L14,"")</f>
      </c>
      <c r="N14" s="47">
        <f aca="true" t="shared" si="6" ref="N14:N42">IF(M14&lt;&gt;"",SUM(H14:K14)*P14*Q14,"")</f>
      </c>
      <c r="O14" s="48">
        <f aca="true" t="shared" si="7" ref="O14:O42">IF(M14&lt;&gt;"",M14*N14,"")</f>
      </c>
      <c r="P14" s="23">
        <f aca="true" t="shared" si="8" ref="P14:P42">IF(OR(AND(C14&gt;=3.5*IF(E9="Metric",25.4,1),C14&lt;5.5*IF(E9="Metric",25.4,1)),AND(D14&gt;=3.5*IF(E9="Metric",25.4,1),D14&lt;5.5*IF(E9="Metric",25.4,1))),2,1)</f>
        <v>1</v>
      </c>
      <c r="Q14" s="23">
        <f aca="true" t="shared" si="9" ref="Q14:Q42">IF(OR(AND(C14&gt;=2.5*IF(E9="Metric",25.4,1),C14&lt;3.5*IF(E9="Metric",25.4,1)),AND(D14&gt;=2.5*IF(E9="Metric",25.4,1),D14&lt;3.5*IF(E9="Metric",25.4,1))),3,1)</f>
        <v>1</v>
      </c>
      <c r="AA14" s="78" t="s">
        <v>31</v>
      </c>
      <c r="AB14" s="7" t="s">
        <v>51</v>
      </c>
      <c r="AC14" s="7" t="s">
        <v>56</v>
      </c>
      <c r="AD14" s="8">
        <v>14.95</v>
      </c>
      <c r="AE14" s="9" t="e">
        <f>NA()</f>
        <v>#N/A</v>
      </c>
      <c r="AF14" s="9" t="e">
        <f>NA()</f>
        <v>#N/A</v>
      </c>
      <c r="AG14" s="9" t="e">
        <f>NA()</f>
        <v>#N/A</v>
      </c>
      <c r="AH14" s="2"/>
      <c r="AI14" s="2"/>
      <c r="AJ14" s="2"/>
      <c r="AK14" s="2"/>
      <c r="AL14" s="2"/>
    </row>
    <row r="15" spans="1:38" s="23" customFormat="1" ht="15">
      <c r="A15" s="42">
        <v>3</v>
      </c>
      <c r="B15" s="74"/>
      <c r="C15" s="75"/>
      <c r="D15" s="75"/>
      <c r="E15" s="43"/>
      <c r="F15" s="43"/>
      <c r="G15" s="44"/>
      <c r="H15" s="45">
        <f t="shared" si="0"/>
      </c>
      <c r="I15" s="45">
        <f t="shared" si="1"/>
      </c>
      <c r="J15" s="45">
        <f t="shared" si="2"/>
      </c>
      <c r="K15" s="45">
        <f t="shared" si="3"/>
      </c>
      <c r="L15" s="72">
        <f t="shared" si="4"/>
      </c>
      <c r="M15" s="46">
        <f t="shared" si="5"/>
      </c>
      <c r="N15" s="47">
        <f t="shared" si="6"/>
      </c>
      <c r="O15" s="48">
        <f t="shared" si="7"/>
      </c>
      <c r="P15" s="23">
        <f t="shared" si="8"/>
        <v>1</v>
      </c>
      <c r="Q15" s="23">
        <f t="shared" si="9"/>
        <v>1</v>
      </c>
      <c r="AA15" s="78" t="s">
        <v>84</v>
      </c>
      <c r="AB15" s="7" t="s">
        <v>51</v>
      </c>
      <c r="AC15" s="7" t="s">
        <v>56</v>
      </c>
      <c r="AD15" s="8">
        <v>14.95</v>
      </c>
      <c r="AE15" s="9" t="e">
        <f>NA()</f>
        <v>#N/A</v>
      </c>
      <c r="AF15" s="9" t="e">
        <f>NA()</f>
        <v>#N/A</v>
      </c>
      <c r="AG15" s="9" t="e">
        <f>NA()</f>
        <v>#N/A</v>
      </c>
      <c r="AH15" s="2"/>
      <c r="AI15" s="2"/>
      <c r="AJ15" s="2"/>
      <c r="AK15" s="2"/>
      <c r="AL15" s="2"/>
    </row>
    <row r="16" spans="1:38" s="23" customFormat="1" ht="15">
      <c r="A16" s="42">
        <v>4</v>
      </c>
      <c r="B16" s="74"/>
      <c r="C16" s="75"/>
      <c r="D16" s="75"/>
      <c r="E16" s="43"/>
      <c r="F16" s="43"/>
      <c r="G16" s="44"/>
      <c r="H16" s="45">
        <f t="shared" si="0"/>
      </c>
      <c r="I16" s="45">
        <f t="shared" si="1"/>
      </c>
      <c r="J16" s="45">
        <f t="shared" si="2"/>
      </c>
      <c r="K16" s="45">
        <f t="shared" si="3"/>
      </c>
      <c r="L16" s="72">
        <f t="shared" si="4"/>
      </c>
      <c r="M16" s="46">
        <f t="shared" si="5"/>
      </c>
      <c r="N16" s="47">
        <f t="shared" si="6"/>
      </c>
      <c r="O16" s="48">
        <f t="shared" si="7"/>
      </c>
      <c r="P16" s="23">
        <f t="shared" si="8"/>
        <v>1</v>
      </c>
      <c r="Q16" s="23">
        <f t="shared" si="9"/>
        <v>1</v>
      </c>
      <c r="AA16" s="81" t="s">
        <v>95</v>
      </c>
      <c r="AB16" s="7" t="s">
        <v>51</v>
      </c>
      <c r="AC16" s="7" t="s">
        <v>56</v>
      </c>
      <c r="AD16" s="8">
        <v>14.95</v>
      </c>
      <c r="AE16" s="9" t="e">
        <f>NA()</f>
        <v>#N/A</v>
      </c>
      <c r="AF16" s="9" t="e">
        <f>NA()</f>
        <v>#N/A</v>
      </c>
      <c r="AG16" s="9" t="e">
        <f>NA()</f>
        <v>#N/A</v>
      </c>
      <c r="AH16" s="2"/>
      <c r="AI16" s="2"/>
      <c r="AJ16" s="2"/>
      <c r="AK16" s="2"/>
      <c r="AL16" s="2"/>
    </row>
    <row r="17" spans="1:38" s="23" customFormat="1" ht="15">
      <c r="A17" s="42">
        <v>5</v>
      </c>
      <c r="B17" s="74"/>
      <c r="C17" s="75"/>
      <c r="D17" s="75"/>
      <c r="E17" s="43"/>
      <c r="F17" s="43"/>
      <c r="G17" s="44"/>
      <c r="H17" s="45">
        <f t="shared" si="0"/>
      </c>
      <c r="I17" s="45">
        <f t="shared" si="1"/>
      </c>
      <c r="J17" s="45">
        <f t="shared" si="2"/>
      </c>
      <c r="K17" s="45">
        <f t="shared" si="3"/>
      </c>
      <c r="L17" s="72">
        <f t="shared" si="4"/>
      </c>
      <c r="M17" s="46">
        <f t="shared" si="5"/>
      </c>
      <c r="N17" s="47">
        <f t="shared" si="6"/>
      </c>
      <c r="O17" s="48">
        <f t="shared" si="7"/>
      </c>
      <c r="P17" s="23">
        <f t="shared" si="8"/>
        <v>1</v>
      </c>
      <c r="Q17" s="23">
        <f t="shared" si="9"/>
        <v>1</v>
      </c>
      <c r="AA17" s="78" t="s">
        <v>70</v>
      </c>
      <c r="AB17" s="7" t="s">
        <v>52</v>
      </c>
      <c r="AC17" s="7" t="s">
        <v>56</v>
      </c>
      <c r="AD17" s="8">
        <v>14.95</v>
      </c>
      <c r="AE17" s="9" t="e">
        <f>NA()</f>
        <v>#N/A</v>
      </c>
      <c r="AF17" s="9" t="e">
        <f>NA()</f>
        <v>#N/A</v>
      </c>
      <c r="AG17" s="9" t="e">
        <f>NA()</f>
        <v>#N/A</v>
      </c>
      <c r="AH17" s="2"/>
      <c r="AI17" s="2"/>
      <c r="AJ17" s="2"/>
      <c r="AK17" s="2"/>
      <c r="AL17" s="2"/>
    </row>
    <row r="18" spans="1:38" s="23" customFormat="1" ht="15">
      <c r="A18" s="42">
        <v>6</v>
      </c>
      <c r="B18" s="74"/>
      <c r="C18" s="75"/>
      <c r="D18" s="75"/>
      <c r="E18" s="43"/>
      <c r="F18" s="43"/>
      <c r="G18" s="44"/>
      <c r="H18" s="45">
        <f t="shared" si="0"/>
      </c>
      <c r="I18" s="45">
        <f t="shared" si="1"/>
      </c>
      <c r="J18" s="45">
        <f t="shared" si="2"/>
      </c>
      <c r="K18" s="45">
        <f t="shared" si="3"/>
      </c>
      <c r="L18" s="72">
        <f t="shared" si="4"/>
      </c>
      <c r="M18" s="46">
        <f t="shared" si="5"/>
      </c>
      <c r="N18" s="47">
        <f t="shared" si="6"/>
      </c>
      <c r="O18" s="48">
        <f t="shared" si="7"/>
      </c>
      <c r="P18" s="23">
        <f t="shared" si="8"/>
        <v>1</v>
      </c>
      <c r="Q18" s="23">
        <f t="shared" si="9"/>
        <v>1</v>
      </c>
      <c r="AA18" s="78" t="s">
        <v>85</v>
      </c>
      <c r="AB18" s="7" t="s">
        <v>51</v>
      </c>
      <c r="AC18" s="7" t="s">
        <v>56</v>
      </c>
      <c r="AD18" s="8">
        <v>14.95</v>
      </c>
      <c r="AE18" s="9" t="e">
        <f>NA()</f>
        <v>#N/A</v>
      </c>
      <c r="AF18" s="9" t="e">
        <f>NA()</f>
        <v>#N/A</v>
      </c>
      <c r="AG18" s="9" t="e">
        <f>NA()</f>
        <v>#N/A</v>
      </c>
      <c r="AH18" s="2"/>
      <c r="AI18" s="2"/>
      <c r="AJ18" s="2"/>
      <c r="AK18" s="2"/>
      <c r="AL18" s="2"/>
    </row>
    <row r="19" spans="1:38" s="23" customFormat="1" ht="15">
      <c r="A19" s="42">
        <v>7</v>
      </c>
      <c r="B19" s="74"/>
      <c r="C19" s="75"/>
      <c r="D19" s="75"/>
      <c r="E19" s="43"/>
      <c r="F19" s="43"/>
      <c r="G19" s="44"/>
      <c r="H19" s="45">
        <f t="shared" si="0"/>
      </c>
      <c r="I19" s="45">
        <f t="shared" si="1"/>
      </c>
      <c r="J19" s="45">
        <f t="shared" si="2"/>
      </c>
      <c r="K19" s="45">
        <f t="shared" si="3"/>
      </c>
      <c r="L19" s="72">
        <f t="shared" si="4"/>
      </c>
      <c r="M19" s="46">
        <f t="shared" si="5"/>
      </c>
      <c r="N19" s="47">
        <f t="shared" si="6"/>
      </c>
      <c r="O19" s="48">
        <f t="shared" si="7"/>
      </c>
      <c r="P19" s="23">
        <f t="shared" si="8"/>
        <v>1</v>
      </c>
      <c r="Q19" s="23">
        <f t="shared" si="9"/>
        <v>1</v>
      </c>
      <c r="AA19" s="78" t="s">
        <v>68</v>
      </c>
      <c r="AB19" s="7" t="s">
        <v>51</v>
      </c>
      <c r="AC19" s="7" t="s">
        <v>56</v>
      </c>
      <c r="AD19" s="8">
        <v>14.95</v>
      </c>
      <c r="AE19" s="9" t="e">
        <f>NA()</f>
        <v>#N/A</v>
      </c>
      <c r="AF19" s="9" t="e">
        <f>NA()</f>
        <v>#N/A</v>
      </c>
      <c r="AG19" s="9" t="e">
        <f>NA()</f>
        <v>#N/A</v>
      </c>
      <c r="AH19" s="2"/>
      <c r="AI19" s="2"/>
      <c r="AJ19" s="2"/>
      <c r="AK19" s="2"/>
      <c r="AL19" s="2"/>
    </row>
    <row r="20" spans="1:38" s="23" customFormat="1" ht="15">
      <c r="A20" s="42">
        <v>8</v>
      </c>
      <c r="B20" s="74"/>
      <c r="C20" s="75"/>
      <c r="D20" s="75"/>
      <c r="E20" s="43"/>
      <c r="F20" s="43"/>
      <c r="G20" s="44"/>
      <c r="H20" s="45">
        <f t="shared" si="0"/>
      </c>
      <c r="I20" s="45">
        <f t="shared" si="1"/>
      </c>
      <c r="J20" s="45">
        <f t="shared" si="2"/>
      </c>
      <c r="K20" s="45">
        <f t="shared" si="3"/>
      </c>
      <c r="L20" s="72">
        <f t="shared" si="4"/>
      </c>
      <c r="M20" s="46">
        <f t="shared" si="5"/>
      </c>
      <c r="N20" s="47">
        <f t="shared" si="6"/>
      </c>
      <c r="O20" s="48">
        <f t="shared" si="7"/>
      </c>
      <c r="P20" s="23">
        <f t="shared" si="8"/>
        <v>1</v>
      </c>
      <c r="Q20" s="23">
        <f t="shared" si="9"/>
        <v>1</v>
      </c>
      <c r="AA20" s="78" t="s">
        <v>73</v>
      </c>
      <c r="AB20" s="7" t="s">
        <v>52</v>
      </c>
      <c r="AC20" s="7" t="s">
        <v>56</v>
      </c>
      <c r="AD20" s="8">
        <v>14.95</v>
      </c>
      <c r="AE20" s="9" t="e">
        <f>NA()</f>
        <v>#N/A</v>
      </c>
      <c r="AF20" s="9" t="e">
        <f>NA()</f>
        <v>#N/A</v>
      </c>
      <c r="AG20" s="9" t="e">
        <f>NA()</f>
        <v>#N/A</v>
      </c>
      <c r="AH20" s="2"/>
      <c r="AI20" s="2"/>
      <c r="AJ20" s="2"/>
      <c r="AK20" s="2"/>
      <c r="AL20" s="2"/>
    </row>
    <row r="21" spans="1:38" s="23" customFormat="1" ht="15">
      <c r="A21" s="42">
        <v>9</v>
      </c>
      <c r="B21" s="74"/>
      <c r="C21" s="75"/>
      <c r="D21" s="75"/>
      <c r="E21" s="43"/>
      <c r="F21" s="43"/>
      <c r="G21" s="44"/>
      <c r="H21" s="45">
        <f t="shared" si="0"/>
      </c>
      <c r="I21" s="45">
        <f t="shared" si="1"/>
      </c>
      <c r="J21" s="45">
        <f t="shared" si="2"/>
      </c>
      <c r="K21" s="45">
        <f t="shared" si="3"/>
      </c>
      <c r="L21" s="72">
        <f t="shared" si="4"/>
      </c>
      <c r="M21" s="46">
        <f t="shared" si="5"/>
      </c>
      <c r="N21" s="47">
        <f t="shared" si="6"/>
      </c>
      <c r="O21" s="48">
        <f t="shared" si="7"/>
      </c>
      <c r="P21" s="23">
        <f t="shared" si="8"/>
        <v>1</v>
      </c>
      <c r="Q21" s="23">
        <f t="shared" si="9"/>
        <v>1</v>
      </c>
      <c r="AA21" s="79" t="s">
        <v>76</v>
      </c>
      <c r="AB21" s="7" t="s">
        <v>52</v>
      </c>
      <c r="AC21" s="7" t="s">
        <v>56</v>
      </c>
      <c r="AD21" s="8">
        <v>14.95</v>
      </c>
      <c r="AE21" s="9" t="e">
        <f>NA()</f>
        <v>#N/A</v>
      </c>
      <c r="AF21" s="9" t="e">
        <f>NA()</f>
        <v>#N/A</v>
      </c>
      <c r="AG21" s="9" t="e">
        <f>NA()</f>
        <v>#N/A</v>
      </c>
      <c r="AH21" s="2"/>
      <c r="AI21" s="2"/>
      <c r="AJ21" s="2"/>
      <c r="AK21" s="2"/>
      <c r="AL21" s="2"/>
    </row>
    <row r="22" spans="1:38" s="23" customFormat="1" ht="15">
      <c r="A22" s="42">
        <v>10</v>
      </c>
      <c r="B22" s="74"/>
      <c r="C22" s="75"/>
      <c r="D22" s="75"/>
      <c r="E22" s="43"/>
      <c r="F22" s="43"/>
      <c r="G22" s="44"/>
      <c r="H22" s="45">
        <f t="shared" si="0"/>
      </c>
      <c r="I22" s="45">
        <f t="shared" si="1"/>
      </c>
      <c r="J22" s="45">
        <f t="shared" si="2"/>
      </c>
      <c r="K22" s="45">
        <f t="shared" si="3"/>
      </c>
      <c r="L22" s="72">
        <f t="shared" si="4"/>
      </c>
      <c r="M22" s="46">
        <f t="shared" si="5"/>
      </c>
      <c r="N22" s="47">
        <f t="shared" si="6"/>
      </c>
      <c r="O22" s="48">
        <f t="shared" si="7"/>
      </c>
      <c r="P22" s="23">
        <f t="shared" si="8"/>
        <v>1</v>
      </c>
      <c r="Q22" s="23">
        <f t="shared" si="9"/>
        <v>1</v>
      </c>
      <c r="AA22" s="78" t="s">
        <v>32</v>
      </c>
      <c r="AB22" s="7" t="s">
        <v>52</v>
      </c>
      <c r="AC22" s="7" t="s">
        <v>56</v>
      </c>
      <c r="AD22" s="8">
        <v>14.95</v>
      </c>
      <c r="AE22" s="9" t="e">
        <f>NA()</f>
        <v>#N/A</v>
      </c>
      <c r="AF22" s="9" t="e">
        <f>NA()</f>
        <v>#N/A</v>
      </c>
      <c r="AG22" s="9" t="e">
        <f>NA()</f>
        <v>#N/A</v>
      </c>
      <c r="AH22" s="2"/>
      <c r="AI22" s="2"/>
      <c r="AJ22" s="2"/>
      <c r="AK22" s="2"/>
      <c r="AL22" s="2"/>
    </row>
    <row r="23" spans="1:38" s="23" customFormat="1" ht="15">
      <c r="A23" s="42">
        <v>11</v>
      </c>
      <c r="B23" s="74"/>
      <c r="C23" s="75"/>
      <c r="D23" s="75"/>
      <c r="E23" s="43"/>
      <c r="F23" s="43"/>
      <c r="G23" s="44"/>
      <c r="H23" s="45">
        <f t="shared" si="0"/>
      </c>
      <c r="I23" s="45">
        <f t="shared" si="1"/>
      </c>
      <c r="J23" s="45">
        <f t="shared" si="2"/>
      </c>
      <c r="K23" s="45">
        <f t="shared" si="3"/>
      </c>
      <c r="L23" s="72">
        <f t="shared" si="4"/>
      </c>
      <c r="M23" s="46">
        <f t="shared" si="5"/>
      </c>
      <c r="N23" s="47">
        <f t="shared" si="6"/>
      </c>
      <c r="O23" s="48">
        <f t="shared" si="7"/>
      </c>
      <c r="P23" s="23">
        <f t="shared" si="8"/>
        <v>1</v>
      </c>
      <c r="Q23" s="23">
        <f t="shared" si="9"/>
        <v>1</v>
      </c>
      <c r="AA23" s="78" t="s">
        <v>77</v>
      </c>
      <c r="AB23" s="7" t="s">
        <v>52</v>
      </c>
      <c r="AC23" s="7" t="s">
        <v>56</v>
      </c>
      <c r="AD23" s="8">
        <v>14.95</v>
      </c>
      <c r="AE23" s="9" t="e">
        <f>NA()</f>
        <v>#N/A</v>
      </c>
      <c r="AF23" s="9" t="e">
        <f>NA()</f>
        <v>#N/A</v>
      </c>
      <c r="AG23" s="9" t="e">
        <f>NA()</f>
        <v>#N/A</v>
      </c>
      <c r="AH23" s="2"/>
      <c r="AI23" s="2"/>
      <c r="AJ23" s="2"/>
      <c r="AK23" s="2"/>
      <c r="AL23" s="2"/>
    </row>
    <row r="24" spans="1:38" s="23" customFormat="1" ht="15">
      <c r="A24" s="42">
        <v>12</v>
      </c>
      <c r="B24" s="74"/>
      <c r="C24" s="75"/>
      <c r="D24" s="75"/>
      <c r="E24" s="43"/>
      <c r="F24" s="43"/>
      <c r="G24" s="44"/>
      <c r="H24" s="45">
        <f t="shared" si="0"/>
      </c>
      <c r="I24" s="45">
        <f t="shared" si="1"/>
      </c>
      <c r="J24" s="45">
        <f t="shared" si="2"/>
      </c>
      <c r="K24" s="45">
        <f t="shared" si="3"/>
      </c>
      <c r="L24" s="72">
        <f t="shared" si="4"/>
      </c>
      <c r="M24" s="46">
        <f t="shared" si="5"/>
      </c>
      <c r="N24" s="47">
        <f t="shared" si="6"/>
      </c>
      <c r="O24" s="48">
        <f t="shared" si="7"/>
      </c>
      <c r="P24" s="23">
        <f t="shared" si="8"/>
        <v>1</v>
      </c>
      <c r="Q24" s="23">
        <f t="shared" si="9"/>
        <v>1</v>
      </c>
      <c r="AA24" s="78" t="s">
        <v>40</v>
      </c>
      <c r="AB24" s="7" t="s">
        <v>52</v>
      </c>
      <c r="AC24" s="6" t="s">
        <v>57</v>
      </c>
      <c r="AD24" s="9" t="e">
        <f>NA()</f>
        <v>#N/A</v>
      </c>
      <c r="AE24" s="8">
        <v>14.95</v>
      </c>
      <c r="AF24" s="10">
        <v>22</v>
      </c>
      <c r="AG24" s="10">
        <v>22</v>
      </c>
      <c r="AH24" s="2"/>
      <c r="AI24" s="2"/>
      <c r="AJ24" s="2"/>
      <c r="AK24" s="2"/>
      <c r="AL24" s="2"/>
    </row>
    <row r="25" spans="1:33" s="23" customFormat="1" ht="15">
      <c r="A25" s="42">
        <v>13</v>
      </c>
      <c r="B25" s="74"/>
      <c r="C25" s="75"/>
      <c r="D25" s="75"/>
      <c r="E25" s="43"/>
      <c r="F25" s="43"/>
      <c r="G25" s="44"/>
      <c r="H25" s="45">
        <f t="shared" si="0"/>
      </c>
      <c r="I25" s="45">
        <f t="shared" si="1"/>
      </c>
      <c r="J25" s="45">
        <f t="shared" si="2"/>
      </c>
      <c r="K25" s="45">
        <f t="shared" si="3"/>
      </c>
      <c r="L25" s="72">
        <f t="shared" si="4"/>
      </c>
      <c r="M25" s="46">
        <f t="shared" si="5"/>
      </c>
      <c r="N25" s="47">
        <f t="shared" si="6"/>
      </c>
      <c r="O25" s="48">
        <f t="shared" si="7"/>
      </c>
      <c r="P25" s="23">
        <f t="shared" si="8"/>
        <v>1</v>
      </c>
      <c r="Q25" s="23">
        <f t="shared" si="9"/>
        <v>1</v>
      </c>
      <c r="AA25" s="79" t="s">
        <v>74</v>
      </c>
      <c r="AB25" s="7" t="s">
        <v>52</v>
      </c>
      <c r="AC25" s="7" t="s">
        <v>56</v>
      </c>
      <c r="AD25" s="8">
        <v>14.95</v>
      </c>
      <c r="AE25" s="9" t="e">
        <f>NA()</f>
        <v>#N/A</v>
      </c>
      <c r="AF25" s="9" t="e">
        <f>NA()</f>
        <v>#N/A</v>
      </c>
      <c r="AG25" s="9" t="e">
        <f>NA()</f>
        <v>#N/A</v>
      </c>
    </row>
    <row r="26" spans="1:33" s="23" customFormat="1" ht="15">
      <c r="A26" s="42">
        <v>14</v>
      </c>
      <c r="B26" s="74"/>
      <c r="C26" s="75"/>
      <c r="D26" s="75"/>
      <c r="E26" s="43"/>
      <c r="F26" s="43"/>
      <c r="G26" s="44"/>
      <c r="H26" s="45">
        <f t="shared" si="0"/>
      </c>
      <c r="I26" s="45">
        <f t="shared" si="1"/>
      </c>
      <c r="J26" s="45">
        <f t="shared" si="2"/>
      </c>
      <c r="K26" s="45">
        <f t="shared" si="3"/>
      </c>
      <c r="L26" s="72">
        <f t="shared" si="4"/>
      </c>
      <c r="M26" s="46">
        <f t="shared" si="5"/>
      </c>
      <c r="N26" s="47">
        <f t="shared" si="6"/>
      </c>
      <c r="O26" s="48">
        <f t="shared" si="7"/>
      </c>
      <c r="P26" s="23">
        <f t="shared" si="8"/>
        <v>1</v>
      </c>
      <c r="Q26" s="23">
        <f t="shared" si="9"/>
        <v>1</v>
      </c>
      <c r="AA26" s="78" t="s">
        <v>75</v>
      </c>
      <c r="AB26" s="7" t="s">
        <v>52</v>
      </c>
      <c r="AC26" s="7" t="s">
        <v>56</v>
      </c>
      <c r="AD26" s="8">
        <v>14.95</v>
      </c>
      <c r="AE26" s="9" t="e">
        <f>NA()</f>
        <v>#N/A</v>
      </c>
      <c r="AF26" s="9" t="e">
        <f>NA()</f>
        <v>#N/A</v>
      </c>
      <c r="AG26" s="9" t="e">
        <f>NA()</f>
        <v>#N/A</v>
      </c>
    </row>
    <row r="27" spans="1:33" s="23" customFormat="1" ht="15">
      <c r="A27" s="42">
        <v>15</v>
      </c>
      <c r="B27" s="74"/>
      <c r="C27" s="75"/>
      <c r="D27" s="75"/>
      <c r="E27" s="43"/>
      <c r="F27" s="43"/>
      <c r="G27" s="44"/>
      <c r="H27" s="45">
        <f t="shared" si="0"/>
      </c>
      <c r="I27" s="45">
        <f t="shared" si="1"/>
      </c>
      <c r="J27" s="45">
        <f t="shared" si="2"/>
      </c>
      <c r="K27" s="45">
        <f t="shared" si="3"/>
      </c>
      <c r="L27" s="72">
        <f t="shared" si="4"/>
      </c>
      <c r="M27" s="46">
        <f t="shared" si="5"/>
      </c>
      <c r="N27" s="47">
        <f t="shared" si="6"/>
      </c>
      <c r="O27" s="48">
        <f t="shared" si="7"/>
      </c>
      <c r="P27" s="23">
        <f t="shared" si="8"/>
        <v>1</v>
      </c>
      <c r="Q27" s="23">
        <f t="shared" si="9"/>
        <v>1</v>
      </c>
      <c r="AA27" s="81" t="s">
        <v>96</v>
      </c>
      <c r="AB27" s="7" t="s">
        <v>51</v>
      </c>
      <c r="AC27" s="7" t="s">
        <v>56</v>
      </c>
      <c r="AD27" s="8">
        <v>14.95</v>
      </c>
      <c r="AE27" s="9" t="e">
        <f>NA()</f>
        <v>#N/A</v>
      </c>
      <c r="AF27" s="9" t="e">
        <f>NA()</f>
        <v>#N/A</v>
      </c>
      <c r="AG27" s="9" t="e">
        <f>NA()</f>
        <v>#N/A</v>
      </c>
    </row>
    <row r="28" spans="1:33" s="23" customFormat="1" ht="15">
      <c r="A28" s="42">
        <v>16</v>
      </c>
      <c r="B28" s="74"/>
      <c r="C28" s="75"/>
      <c r="D28" s="75"/>
      <c r="E28" s="43"/>
      <c r="F28" s="43"/>
      <c r="G28" s="44"/>
      <c r="H28" s="45">
        <f t="shared" si="0"/>
      </c>
      <c r="I28" s="45">
        <f t="shared" si="1"/>
      </c>
      <c r="J28" s="45">
        <f t="shared" si="2"/>
      </c>
      <c r="K28" s="45">
        <f t="shared" si="3"/>
      </c>
      <c r="L28" s="72">
        <f t="shared" si="4"/>
      </c>
      <c r="M28" s="46">
        <f t="shared" si="5"/>
      </c>
      <c r="N28" s="47">
        <f t="shared" si="6"/>
      </c>
      <c r="O28" s="48">
        <f t="shared" si="7"/>
      </c>
      <c r="P28" s="23">
        <f t="shared" si="8"/>
        <v>1</v>
      </c>
      <c r="Q28" s="23">
        <f t="shared" si="9"/>
        <v>1</v>
      </c>
      <c r="AA28" s="78" t="s">
        <v>103</v>
      </c>
      <c r="AB28" s="7" t="s">
        <v>51</v>
      </c>
      <c r="AC28" s="7" t="s">
        <v>56</v>
      </c>
      <c r="AD28" s="8">
        <v>14.95</v>
      </c>
      <c r="AE28" s="9" t="e">
        <f>NA()</f>
        <v>#N/A</v>
      </c>
      <c r="AF28" s="9" t="e">
        <f>NA()</f>
        <v>#N/A</v>
      </c>
      <c r="AG28" s="9" t="e">
        <f>NA()</f>
        <v>#N/A</v>
      </c>
    </row>
    <row r="29" spans="1:33" s="23" customFormat="1" ht="15">
      <c r="A29" s="42">
        <v>17</v>
      </c>
      <c r="B29" s="74"/>
      <c r="C29" s="75"/>
      <c r="D29" s="75"/>
      <c r="E29" s="43"/>
      <c r="F29" s="43"/>
      <c r="G29" s="44"/>
      <c r="H29" s="45">
        <f t="shared" si="0"/>
      </c>
      <c r="I29" s="45">
        <f t="shared" si="1"/>
      </c>
      <c r="J29" s="45">
        <f t="shared" si="2"/>
      </c>
      <c r="K29" s="45">
        <f t="shared" si="3"/>
      </c>
      <c r="L29" s="72">
        <f t="shared" si="4"/>
      </c>
      <c r="M29" s="46">
        <f t="shared" si="5"/>
      </c>
      <c r="N29" s="47">
        <f t="shared" si="6"/>
      </c>
      <c r="O29" s="48">
        <f t="shared" si="7"/>
      </c>
      <c r="P29" s="23">
        <f t="shared" si="8"/>
        <v>1</v>
      </c>
      <c r="Q29" s="23">
        <f t="shared" si="9"/>
        <v>1</v>
      </c>
      <c r="AA29" s="78" t="s">
        <v>104</v>
      </c>
      <c r="AB29" s="7" t="s">
        <v>51</v>
      </c>
      <c r="AC29" s="7" t="s">
        <v>56</v>
      </c>
      <c r="AD29" s="8">
        <v>14.95</v>
      </c>
      <c r="AE29" s="9" t="e">
        <f>NA()</f>
        <v>#N/A</v>
      </c>
      <c r="AF29" s="9" t="e">
        <f>NA()</f>
        <v>#N/A</v>
      </c>
      <c r="AG29" s="9" t="e">
        <f>NA()</f>
        <v>#N/A</v>
      </c>
    </row>
    <row r="30" spans="1:33" s="23" customFormat="1" ht="15">
      <c r="A30" s="42">
        <v>18</v>
      </c>
      <c r="B30" s="74"/>
      <c r="C30" s="75"/>
      <c r="D30" s="75"/>
      <c r="E30" s="43"/>
      <c r="F30" s="43"/>
      <c r="G30" s="44"/>
      <c r="H30" s="45">
        <f t="shared" si="0"/>
      </c>
      <c r="I30" s="45">
        <f t="shared" si="1"/>
      </c>
      <c r="J30" s="45">
        <f t="shared" si="2"/>
      </c>
      <c r="K30" s="45">
        <f t="shared" si="3"/>
      </c>
      <c r="L30" s="72">
        <f t="shared" si="4"/>
      </c>
      <c r="M30" s="46">
        <f t="shared" si="5"/>
      </c>
      <c r="N30" s="47">
        <f t="shared" si="6"/>
      </c>
      <c r="O30" s="48">
        <f t="shared" si="7"/>
      </c>
      <c r="P30" s="23">
        <f t="shared" si="8"/>
        <v>1</v>
      </c>
      <c r="Q30" s="23">
        <f t="shared" si="9"/>
        <v>1</v>
      </c>
      <c r="AA30" s="78" t="s">
        <v>37</v>
      </c>
      <c r="AB30" s="7" t="s">
        <v>52</v>
      </c>
      <c r="AC30" s="6" t="s">
        <v>57</v>
      </c>
      <c r="AD30" s="9" t="e">
        <f>NA()</f>
        <v>#N/A</v>
      </c>
      <c r="AE30" s="8">
        <v>14.95</v>
      </c>
      <c r="AF30" s="10">
        <v>22</v>
      </c>
      <c r="AG30" s="10">
        <v>22</v>
      </c>
    </row>
    <row r="31" spans="1:33" s="23" customFormat="1" ht="15">
      <c r="A31" s="42">
        <v>19</v>
      </c>
      <c r="B31" s="74"/>
      <c r="C31" s="75"/>
      <c r="D31" s="75"/>
      <c r="E31" s="43"/>
      <c r="F31" s="43"/>
      <c r="G31" s="44"/>
      <c r="H31" s="45">
        <f t="shared" si="0"/>
      </c>
      <c r="I31" s="45">
        <f t="shared" si="1"/>
      </c>
      <c r="J31" s="45">
        <f t="shared" si="2"/>
      </c>
      <c r="K31" s="45">
        <f t="shared" si="3"/>
      </c>
      <c r="L31" s="72">
        <f t="shared" si="4"/>
      </c>
      <c r="M31" s="46">
        <f t="shared" si="5"/>
      </c>
      <c r="N31" s="47">
        <f t="shared" si="6"/>
      </c>
      <c r="O31" s="48">
        <f t="shared" si="7"/>
      </c>
      <c r="P31" s="23">
        <f t="shared" si="8"/>
        <v>1</v>
      </c>
      <c r="Q31" s="23">
        <f t="shared" si="9"/>
        <v>1</v>
      </c>
      <c r="AA31" s="78" t="s">
        <v>91</v>
      </c>
      <c r="AB31" s="7" t="s">
        <v>51</v>
      </c>
      <c r="AC31" s="7" t="s">
        <v>56</v>
      </c>
      <c r="AD31" s="8">
        <v>14.95</v>
      </c>
      <c r="AE31" s="9" t="e">
        <f>NA()</f>
        <v>#N/A</v>
      </c>
      <c r="AF31" s="9" t="e">
        <f>NA()</f>
        <v>#N/A</v>
      </c>
      <c r="AG31" s="9" t="e">
        <f>NA()</f>
        <v>#N/A</v>
      </c>
    </row>
    <row r="32" spans="1:33" s="23" customFormat="1" ht="15">
      <c r="A32" s="42">
        <v>20</v>
      </c>
      <c r="B32" s="74"/>
      <c r="C32" s="75"/>
      <c r="D32" s="75"/>
      <c r="E32" s="43"/>
      <c r="F32" s="43"/>
      <c r="G32" s="44"/>
      <c r="H32" s="45">
        <f t="shared" si="0"/>
      </c>
      <c r="I32" s="45">
        <f t="shared" si="1"/>
      </c>
      <c r="J32" s="45">
        <f t="shared" si="2"/>
      </c>
      <c r="K32" s="45">
        <f t="shared" si="3"/>
      </c>
      <c r="L32" s="72">
        <f t="shared" si="4"/>
      </c>
      <c r="M32" s="46">
        <f t="shared" si="5"/>
      </c>
      <c r="N32" s="47">
        <f t="shared" si="6"/>
      </c>
      <c r="O32" s="48">
        <f t="shared" si="7"/>
      </c>
      <c r="P32" s="23">
        <f t="shared" si="8"/>
        <v>1</v>
      </c>
      <c r="Q32" s="23">
        <f t="shared" si="9"/>
        <v>1</v>
      </c>
      <c r="AA32" s="78" t="s">
        <v>79</v>
      </c>
      <c r="AB32" s="7" t="s">
        <v>52</v>
      </c>
      <c r="AC32" s="7" t="s">
        <v>56</v>
      </c>
      <c r="AD32" s="8">
        <v>14.95</v>
      </c>
      <c r="AE32" s="9" t="e">
        <f>NA()</f>
        <v>#N/A</v>
      </c>
      <c r="AF32" s="9" t="e">
        <f>NA()</f>
        <v>#N/A</v>
      </c>
      <c r="AG32" s="9" t="e">
        <f>NA()</f>
        <v>#N/A</v>
      </c>
    </row>
    <row r="33" spans="1:33" s="23" customFormat="1" ht="15">
      <c r="A33" s="42">
        <v>21</v>
      </c>
      <c r="B33" s="74"/>
      <c r="C33" s="75"/>
      <c r="D33" s="75"/>
      <c r="E33" s="43"/>
      <c r="F33" s="43"/>
      <c r="G33" s="44"/>
      <c r="H33" s="45">
        <f t="shared" si="0"/>
      </c>
      <c r="I33" s="45">
        <f t="shared" si="1"/>
      </c>
      <c r="J33" s="45">
        <f t="shared" si="2"/>
      </c>
      <c r="K33" s="45">
        <f t="shared" si="3"/>
      </c>
      <c r="L33" s="72">
        <f t="shared" si="4"/>
      </c>
      <c r="M33" s="46">
        <f t="shared" si="5"/>
      </c>
      <c r="N33" s="47">
        <f t="shared" si="6"/>
      </c>
      <c r="O33" s="48">
        <f t="shared" si="7"/>
      </c>
      <c r="P33" s="23">
        <f t="shared" si="8"/>
        <v>1</v>
      </c>
      <c r="Q33" s="23">
        <f t="shared" si="9"/>
        <v>1</v>
      </c>
      <c r="AA33" s="78" t="s">
        <v>71</v>
      </c>
      <c r="AB33" s="7" t="s">
        <v>52</v>
      </c>
      <c r="AC33" s="7" t="s">
        <v>56</v>
      </c>
      <c r="AD33" s="8">
        <v>14.95</v>
      </c>
      <c r="AE33" s="9" t="e">
        <f>NA()</f>
        <v>#N/A</v>
      </c>
      <c r="AF33" s="9" t="e">
        <f>NA()</f>
        <v>#N/A</v>
      </c>
      <c r="AG33" s="9" t="e">
        <f>NA()</f>
        <v>#N/A</v>
      </c>
    </row>
    <row r="34" spans="1:33" s="23" customFormat="1" ht="15">
      <c r="A34" s="42">
        <v>22</v>
      </c>
      <c r="B34" s="74"/>
      <c r="C34" s="75"/>
      <c r="D34" s="75"/>
      <c r="E34" s="43"/>
      <c r="F34" s="43"/>
      <c r="G34" s="44"/>
      <c r="H34" s="45">
        <f t="shared" si="0"/>
      </c>
      <c r="I34" s="45">
        <f t="shared" si="1"/>
      </c>
      <c r="J34" s="45">
        <f t="shared" si="2"/>
      </c>
      <c r="K34" s="45">
        <f t="shared" si="3"/>
      </c>
      <c r="L34" s="72">
        <f t="shared" si="4"/>
      </c>
      <c r="M34" s="46">
        <f t="shared" si="5"/>
      </c>
      <c r="N34" s="47">
        <f t="shared" si="6"/>
      </c>
      <c r="O34" s="48">
        <f t="shared" si="7"/>
      </c>
      <c r="P34" s="23">
        <f t="shared" si="8"/>
        <v>1</v>
      </c>
      <c r="Q34" s="23">
        <f t="shared" si="9"/>
        <v>1</v>
      </c>
      <c r="AA34" s="78" t="s">
        <v>33</v>
      </c>
      <c r="AB34" s="7" t="s">
        <v>52</v>
      </c>
      <c r="AC34" s="7" t="s">
        <v>56</v>
      </c>
      <c r="AD34" s="8">
        <v>14.95</v>
      </c>
      <c r="AE34" s="9" t="e">
        <f>NA()</f>
        <v>#N/A</v>
      </c>
      <c r="AF34" s="9" t="e">
        <f>NA()</f>
        <v>#N/A</v>
      </c>
      <c r="AG34" s="9" t="e">
        <f>NA()</f>
        <v>#N/A</v>
      </c>
    </row>
    <row r="35" spans="1:33" s="23" customFormat="1" ht="15">
      <c r="A35" s="42">
        <v>23</v>
      </c>
      <c r="B35" s="74"/>
      <c r="C35" s="75"/>
      <c r="D35" s="75"/>
      <c r="E35" s="43"/>
      <c r="F35" s="43"/>
      <c r="G35" s="44"/>
      <c r="H35" s="45">
        <f t="shared" si="0"/>
      </c>
      <c r="I35" s="45">
        <f t="shared" si="1"/>
      </c>
      <c r="J35" s="45">
        <f t="shared" si="2"/>
      </c>
      <c r="K35" s="45">
        <f t="shared" si="3"/>
      </c>
      <c r="L35" s="72">
        <f t="shared" si="4"/>
      </c>
      <c r="M35" s="46">
        <f t="shared" si="5"/>
      </c>
      <c r="N35" s="47">
        <f t="shared" si="6"/>
      </c>
      <c r="O35" s="48">
        <f t="shared" si="7"/>
      </c>
      <c r="P35" s="23">
        <f t="shared" si="8"/>
        <v>1</v>
      </c>
      <c r="Q35" s="23">
        <f t="shared" si="9"/>
        <v>1</v>
      </c>
      <c r="AA35" s="78" t="s">
        <v>80</v>
      </c>
      <c r="AB35" s="7" t="s">
        <v>51</v>
      </c>
      <c r="AC35" s="7" t="s">
        <v>57</v>
      </c>
      <c r="AD35" s="9" t="e">
        <f>NA()</f>
        <v>#N/A</v>
      </c>
      <c r="AE35" s="8">
        <v>14.95</v>
      </c>
      <c r="AF35" s="10">
        <v>22</v>
      </c>
      <c r="AG35" s="10">
        <v>22</v>
      </c>
    </row>
    <row r="36" spans="1:33" s="23" customFormat="1" ht="15">
      <c r="A36" s="42">
        <v>24</v>
      </c>
      <c r="B36" s="74"/>
      <c r="C36" s="75"/>
      <c r="D36" s="75"/>
      <c r="E36" s="43"/>
      <c r="F36" s="43"/>
      <c r="G36" s="44"/>
      <c r="H36" s="45">
        <f t="shared" si="0"/>
      </c>
      <c r="I36" s="45">
        <f t="shared" si="1"/>
      </c>
      <c r="J36" s="45">
        <f t="shared" si="2"/>
      </c>
      <c r="K36" s="45">
        <f t="shared" si="3"/>
      </c>
      <c r="L36" s="72">
        <f t="shared" si="4"/>
      </c>
      <c r="M36" s="46">
        <f t="shared" si="5"/>
      </c>
      <c r="N36" s="47">
        <f t="shared" si="6"/>
      </c>
      <c r="O36" s="48">
        <f t="shared" si="7"/>
      </c>
      <c r="P36" s="23">
        <f t="shared" si="8"/>
        <v>1</v>
      </c>
      <c r="Q36" s="23">
        <f t="shared" si="9"/>
        <v>1</v>
      </c>
      <c r="AA36" s="78" t="s">
        <v>81</v>
      </c>
      <c r="AB36" s="7" t="s">
        <v>51</v>
      </c>
      <c r="AC36" s="7" t="s">
        <v>57</v>
      </c>
      <c r="AD36" s="9" t="e">
        <f>NA()</f>
        <v>#N/A</v>
      </c>
      <c r="AE36" s="8">
        <v>14.95</v>
      </c>
      <c r="AF36" s="10">
        <v>22</v>
      </c>
      <c r="AG36" s="10">
        <v>22</v>
      </c>
    </row>
    <row r="37" spans="1:33" s="23" customFormat="1" ht="15">
      <c r="A37" s="42">
        <v>25</v>
      </c>
      <c r="B37" s="74"/>
      <c r="C37" s="75"/>
      <c r="D37" s="75"/>
      <c r="E37" s="43"/>
      <c r="F37" s="43"/>
      <c r="G37" s="44"/>
      <c r="H37" s="45">
        <f t="shared" si="0"/>
      </c>
      <c r="I37" s="45">
        <f t="shared" si="1"/>
      </c>
      <c r="J37" s="45">
        <f t="shared" si="2"/>
      </c>
      <c r="K37" s="45">
        <f t="shared" si="3"/>
      </c>
      <c r="L37" s="72">
        <f t="shared" si="4"/>
      </c>
      <c r="M37" s="46">
        <f t="shared" si="5"/>
      </c>
      <c r="N37" s="47">
        <f t="shared" si="6"/>
      </c>
      <c r="O37" s="48">
        <f t="shared" si="7"/>
      </c>
      <c r="P37" s="23">
        <f t="shared" si="8"/>
        <v>1</v>
      </c>
      <c r="Q37" s="23">
        <f t="shared" si="9"/>
        <v>1</v>
      </c>
      <c r="AA37" s="78" t="s">
        <v>82</v>
      </c>
      <c r="AB37" s="7" t="s">
        <v>51</v>
      </c>
      <c r="AC37" s="7" t="s">
        <v>57</v>
      </c>
      <c r="AD37" s="9" t="e">
        <f>NA()</f>
        <v>#N/A</v>
      </c>
      <c r="AE37" s="8">
        <v>14.95</v>
      </c>
      <c r="AF37" s="10">
        <v>22</v>
      </c>
      <c r="AG37" s="10">
        <v>22</v>
      </c>
    </row>
    <row r="38" spans="1:33" s="23" customFormat="1" ht="15">
      <c r="A38" s="42">
        <v>26</v>
      </c>
      <c r="B38" s="74"/>
      <c r="C38" s="75"/>
      <c r="D38" s="75"/>
      <c r="E38" s="43"/>
      <c r="F38" s="43"/>
      <c r="G38" s="44"/>
      <c r="H38" s="45">
        <f t="shared" si="0"/>
      </c>
      <c r="I38" s="45">
        <f t="shared" si="1"/>
      </c>
      <c r="J38" s="45">
        <f t="shared" si="2"/>
      </c>
      <c r="K38" s="45">
        <f t="shared" si="3"/>
      </c>
      <c r="L38" s="72">
        <f t="shared" si="4"/>
      </c>
      <c r="M38" s="46">
        <f t="shared" si="5"/>
      </c>
      <c r="N38" s="47">
        <f t="shared" si="6"/>
      </c>
      <c r="O38" s="48">
        <f t="shared" si="7"/>
      </c>
      <c r="P38" s="23">
        <f t="shared" si="8"/>
        <v>1</v>
      </c>
      <c r="Q38" s="23">
        <f t="shared" si="9"/>
        <v>1</v>
      </c>
      <c r="AA38" s="78" t="s">
        <v>83</v>
      </c>
      <c r="AB38" s="7" t="s">
        <v>51</v>
      </c>
      <c r="AC38" s="7" t="s">
        <v>57</v>
      </c>
      <c r="AD38" s="9" t="e">
        <f>NA()</f>
        <v>#N/A</v>
      </c>
      <c r="AE38" s="8">
        <v>14.95</v>
      </c>
      <c r="AF38" s="10">
        <v>22</v>
      </c>
      <c r="AG38" s="10">
        <v>22</v>
      </c>
    </row>
    <row r="39" spans="1:33" s="23" customFormat="1" ht="15">
      <c r="A39" s="42">
        <v>27</v>
      </c>
      <c r="B39" s="74"/>
      <c r="C39" s="75"/>
      <c r="D39" s="75"/>
      <c r="E39" s="43"/>
      <c r="F39" s="43"/>
      <c r="G39" s="44"/>
      <c r="H39" s="45">
        <f t="shared" si="0"/>
      </c>
      <c r="I39" s="45">
        <f t="shared" si="1"/>
      </c>
      <c r="J39" s="45">
        <f t="shared" si="2"/>
      </c>
      <c r="K39" s="45">
        <f t="shared" si="3"/>
      </c>
      <c r="L39" s="72">
        <f t="shared" si="4"/>
      </c>
      <c r="M39" s="46">
        <f t="shared" si="5"/>
      </c>
      <c r="N39" s="47">
        <f t="shared" si="6"/>
      </c>
      <c r="O39" s="48">
        <f t="shared" si="7"/>
      </c>
      <c r="P39" s="23">
        <f t="shared" si="8"/>
        <v>1</v>
      </c>
      <c r="Q39" s="23">
        <f t="shared" si="9"/>
        <v>1</v>
      </c>
      <c r="AA39" s="78" t="s">
        <v>34</v>
      </c>
      <c r="AB39" s="7" t="s">
        <v>52</v>
      </c>
      <c r="AC39" s="7" t="s">
        <v>56</v>
      </c>
      <c r="AD39" s="8">
        <v>14.95</v>
      </c>
      <c r="AE39" s="9" t="e">
        <f>NA()</f>
        <v>#N/A</v>
      </c>
      <c r="AF39" s="9" t="e">
        <f>NA()</f>
        <v>#N/A</v>
      </c>
      <c r="AG39" s="9" t="e">
        <f>NA()</f>
        <v>#N/A</v>
      </c>
    </row>
    <row r="40" spans="1:33" s="23" customFormat="1" ht="15">
      <c r="A40" s="42">
        <v>28</v>
      </c>
      <c r="B40" s="74"/>
      <c r="C40" s="75"/>
      <c r="D40" s="75"/>
      <c r="E40" s="43"/>
      <c r="F40" s="43"/>
      <c r="G40" s="44"/>
      <c r="H40" s="45">
        <f t="shared" si="0"/>
      </c>
      <c r="I40" s="45">
        <f t="shared" si="1"/>
      </c>
      <c r="J40" s="45">
        <f t="shared" si="2"/>
      </c>
      <c r="K40" s="45">
        <f t="shared" si="3"/>
      </c>
      <c r="L40" s="72">
        <f t="shared" si="4"/>
      </c>
      <c r="M40" s="46">
        <f t="shared" si="5"/>
      </c>
      <c r="N40" s="47">
        <f t="shared" si="6"/>
      </c>
      <c r="O40" s="48">
        <f t="shared" si="7"/>
      </c>
      <c r="P40" s="23">
        <f t="shared" si="8"/>
        <v>1</v>
      </c>
      <c r="Q40" s="23">
        <f t="shared" si="9"/>
        <v>1</v>
      </c>
      <c r="AA40" s="78" t="s">
        <v>89</v>
      </c>
      <c r="AB40" s="7" t="s">
        <v>51</v>
      </c>
      <c r="AC40" s="7" t="s">
        <v>56</v>
      </c>
      <c r="AD40" s="8">
        <v>14.95</v>
      </c>
      <c r="AE40" s="9" t="e">
        <f>NA()</f>
        <v>#N/A</v>
      </c>
      <c r="AF40" s="9" t="e">
        <f>NA()</f>
        <v>#N/A</v>
      </c>
      <c r="AG40" s="9" t="e">
        <f>NA()</f>
        <v>#N/A</v>
      </c>
    </row>
    <row r="41" spans="1:33" s="23" customFormat="1" ht="15">
      <c r="A41" s="42">
        <v>29</v>
      </c>
      <c r="B41" s="74"/>
      <c r="C41" s="75"/>
      <c r="D41" s="75"/>
      <c r="E41" s="43"/>
      <c r="F41" s="43"/>
      <c r="G41" s="49"/>
      <c r="H41" s="45">
        <f t="shared" si="0"/>
      </c>
      <c r="I41" s="45">
        <f t="shared" si="1"/>
      </c>
      <c r="J41" s="45">
        <f t="shared" si="2"/>
      </c>
      <c r="K41" s="45">
        <f t="shared" si="3"/>
      </c>
      <c r="L41" s="72">
        <f t="shared" si="4"/>
      </c>
      <c r="M41" s="50">
        <f t="shared" si="5"/>
      </c>
      <c r="N41" s="51">
        <f t="shared" si="6"/>
      </c>
      <c r="O41" s="52">
        <f t="shared" si="7"/>
      </c>
      <c r="P41" s="23">
        <f t="shared" si="8"/>
        <v>1</v>
      </c>
      <c r="Q41" s="23">
        <f t="shared" si="9"/>
        <v>1</v>
      </c>
      <c r="AA41" s="78" t="s">
        <v>69</v>
      </c>
      <c r="AB41" s="7" t="s">
        <v>52</v>
      </c>
      <c r="AC41" s="6" t="s">
        <v>57</v>
      </c>
      <c r="AD41" s="9" t="e">
        <f>NA()</f>
        <v>#N/A</v>
      </c>
      <c r="AE41" s="8">
        <v>14.95</v>
      </c>
      <c r="AF41" s="10">
        <v>22</v>
      </c>
      <c r="AG41" s="10">
        <v>22</v>
      </c>
    </row>
    <row r="42" spans="1:33" s="23" customFormat="1" ht="15.75" thickBot="1">
      <c r="A42" s="53">
        <v>30</v>
      </c>
      <c r="B42" s="76"/>
      <c r="C42" s="77"/>
      <c r="D42" s="77"/>
      <c r="E42" s="54"/>
      <c r="F42" s="54"/>
      <c r="G42" s="55"/>
      <c r="H42" s="56">
        <f t="shared" si="0"/>
      </c>
      <c r="I42" s="56">
        <f t="shared" si="1"/>
      </c>
      <c r="J42" s="56">
        <f t="shared" si="2"/>
      </c>
      <c r="K42" s="56">
        <f t="shared" si="3"/>
      </c>
      <c r="L42" s="73">
        <f t="shared" si="4"/>
      </c>
      <c r="M42" s="57">
        <f t="shared" si="5"/>
      </c>
      <c r="N42" s="58">
        <f t="shared" si="6"/>
      </c>
      <c r="O42" s="59">
        <f t="shared" si="7"/>
      </c>
      <c r="P42" s="23">
        <f t="shared" si="8"/>
        <v>1</v>
      </c>
      <c r="Q42" s="23">
        <f t="shared" si="9"/>
        <v>1</v>
      </c>
      <c r="AA42" s="78" t="s">
        <v>38</v>
      </c>
      <c r="AB42" s="7" t="s">
        <v>52</v>
      </c>
      <c r="AC42" s="6" t="s">
        <v>57</v>
      </c>
      <c r="AD42" s="9" t="e">
        <f>NA()</f>
        <v>#N/A</v>
      </c>
      <c r="AE42" s="8">
        <v>14.95</v>
      </c>
      <c r="AF42" s="10">
        <v>22</v>
      </c>
      <c r="AG42" s="10">
        <v>22</v>
      </c>
    </row>
    <row r="43" spans="1:33" ht="16.5" thickBot="1" thickTop="1">
      <c r="A43" s="60"/>
      <c r="B43" s="61"/>
      <c r="C43" s="62"/>
      <c r="D43" s="62"/>
      <c r="E43" s="62"/>
      <c r="F43" s="62"/>
      <c r="G43" s="63"/>
      <c r="H43" s="62"/>
      <c r="I43" s="62"/>
      <c r="J43" s="62"/>
      <c r="K43" s="62"/>
      <c r="L43" s="62"/>
      <c r="M43" s="64">
        <f>SUM(M13:M42)</f>
        <v>0</v>
      </c>
      <c r="N43" s="65"/>
      <c r="O43" s="66">
        <f>SUM(O13:O42)</f>
        <v>0</v>
      </c>
      <c r="AA43" s="78" t="s">
        <v>86</v>
      </c>
      <c r="AB43" s="7" t="s">
        <v>51</v>
      </c>
      <c r="AC43" s="7" t="s">
        <v>57</v>
      </c>
      <c r="AD43" s="9" t="e">
        <f>NA()</f>
        <v>#N/A</v>
      </c>
      <c r="AE43" s="8">
        <v>14.95</v>
      </c>
      <c r="AF43" s="10">
        <v>22</v>
      </c>
      <c r="AG43" s="10">
        <v>22</v>
      </c>
    </row>
    <row r="44" spans="27:33" ht="15">
      <c r="AA44" s="78" t="s">
        <v>88</v>
      </c>
      <c r="AB44" s="7" t="s">
        <v>51</v>
      </c>
      <c r="AC44" s="7" t="s">
        <v>57</v>
      </c>
      <c r="AD44" s="9" t="e">
        <f>NA()</f>
        <v>#N/A</v>
      </c>
      <c r="AE44" s="8">
        <v>14.95</v>
      </c>
      <c r="AF44" s="10">
        <v>22</v>
      </c>
      <c r="AG44" s="10">
        <v>22</v>
      </c>
    </row>
    <row r="45" spans="2:33" ht="15.75" thickBot="1">
      <c r="B45" s="12" t="s">
        <v>45</v>
      </c>
      <c r="AA45" s="78" t="s">
        <v>87</v>
      </c>
      <c r="AB45" s="7" t="s">
        <v>51</v>
      </c>
      <c r="AC45" s="7" t="s">
        <v>57</v>
      </c>
      <c r="AD45" s="9" t="e">
        <f>NA()</f>
        <v>#N/A</v>
      </c>
      <c r="AE45" s="8">
        <v>14.95</v>
      </c>
      <c r="AF45" s="10">
        <v>22</v>
      </c>
      <c r="AG45" s="10">
        <v>22</v>
      </c>
    </row>
    <row r="46" spans="2:33" ht="15">
      <c r="B46" s="90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2"/>
      <c r="AA46" s="78" t="s">
        <v>90</v>
      </c>
      <c r="AB46" s="7" t="s">
        <v>51</v>
      </c>
      <c r="AC46" s="7" t="s">
        <v>57</v>
      </c>
      <c r="AD46" s="9" t="e">
        <f>NA()</f>
        <v>#N/A</v>
      </c>
      <c r="AE46" s="8">
        <v>14.95</v>
      </c>
      <c r="AF46" s="10">
        <v>22</v>
      </c>
      <c r="AG46" s="10">
        <v>22</v>
      </c>
    </row>
    <row r="47" spans="2:33" ht="15">
      <c r="B47" s="93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5"/>
      <c r="AA47" s="78" t="s">
        <v>39</v>
      </c>
      <c r="AB47" s="7" t="s">
        <v>52</v>
      </c>
      <c r="AC47" s="6" t="s">
        <v>57</v>
      </c>
      <c r="AD47" s="9" t="e">
        <f>NA()</f>
        <v>#N/A</v>
      </c>
      <c r="AE47" s="8">
        <v>14.95</v>
      </c>
      <c r="AF47" s="10">
        <v>22</v>
      </c>
      <c r="AG47" s="10">
        <v>22</v>
      </c>
    </row>
    <row r="48" spans="2:33" ht="15.75" thickBot="1">
      <c r="B48" s="96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8"/>
      <c r="AA48" s="78" t="s">
        <v>35</v>
      </c>
      <c r="AB48" s="7" t="s">
        <v>52</v>
      </c>
      <c r="AC48" s="7" t="s">
        <v>56</v>
      </c>
      <c r="AD48" s="8">
        <v>14.95</v>
      </c>
      <c r="AE48" s="9" t="e">
        <f>NA()</f>
        <v>#N/A</v>
      </c>
      <c r="AF48" s="9" t="e">
        <f>NA()</f>
        <v>#N/A</v>
      </c>
      <c r="AG48" s="9" t="e">
        <f>NA()</f>
        <v>#N/A</v>
      </c>
    </row>
    <row r="49" spans="27:33" ht="15">
      <c r="AA49" s="80" t="s">
        <v>94</v>
      </c>
      <c r="AB49" s="7" t="s">
        <v>52</v>
      </c>
      <c r="AC49" s="6" t="s">
        <v>57</v>
      </c>
      <c r="AD49" s="9" t="e">
        <f>NA()</f>
        <v>#N/A</v>
      </c>
      <c r="AE49" s="8">
        <v>14.95</v>
      </c>
      <c r="AF49" s="10">
        <v>22</v>
      </c>
      <c r="AG49" s="10">
        <v>22</v>
      </c>
    </row>
    <row r="50" spans="27:33" ht="15">
      <c r="AA50" s="78" t="s">
        <v>78</v>
      </c>
      <c r="AB50" s="7" t="s">
        <v>52</v>
      </c>
      <c r="AC50" s="7" t="s">
        <v>56</v>
      </c>
      <c r="AD50" s="8">
        <v>14.95</v>
      </c>
      <c r="AE50" s="9" t="e">
        <f>NA()</f>
        <v>#N/A</v>
      </c>
      <c r="AF50" s="9" t="e">
        <f>NA()</f>
        <v>#N/A</v>
      </c>
      <c r="AG50" s="9" t="e">
        <f>NA()</f>
        <v>#N/A</v>
      </c>
    </row>
    <row r="51" spans="2:33" ht="15">
      <c r="B51" s="13"/>
      <c r="C51" s="13"/>
      <c r="E51" s="13"/>
      <c r="F51" s="13"/>
      <c r="AA51" s="80" t="s">
        <v>36</v>
      </c>
      <c r="AB51" s="7" t="s">
        <v>52</v>
      </c>
      <c r="AC51" s="7" t="s">
        <v>56</v>
      </c>
      <c r="AD51" s="8">
        <v>14.95</v>
      </c>
      <c r="AE51" s="9" t="e">
        <f>NA()</f>
        <v>#N/A</v>
      </c>
      <c r="AF51" s="9" t="e">
        <f>NA()</f>
        <v>#N/A</v>
      </c>
      <c r="AG51" s="9" t="e">
        <f>NA()</f>
        <v>#N/A</v>
      </c>
    </row>
    <row r="52" spans="2:33" ht="15" customHeight="1">
      <c r="B52" s="13"/>
      <c r="C52" s="13"/>
      <c r="E52" s="13"/>
      <c r="F52" s="13"/>
      <c r="AA52" s="23"/>
      <c r="AB52" s="23"/>
      <c r="AC52" s="23"/>
      <c r="AD52" s="23"/>
      <c r="AE52" s="23"/>
      <c r="AF52" s="23"/>
      <c r="AG52" s="23"/>
    </row>
    <row r="53" spans="2:33" ht="15">
      <c r="B53" s="13"/>
      <c r="C53" s="13"/>
      <c r="E53" s="13"/>
      <c r="F53" s="13"/>
      <c r="AA53" s="23"/>
      <c r="AB53" s="23"/>
      <c r="AC53" s="23"/>
      <c r="AD53" s="23"/>
      <c r="AE53" s="23"/>
      <c r="AF53" s="23"/>
      <c r="AG53" s="23"/>
    </row>
    <row r="54" spans="2:33" ht="15">
      <c r="B54" s="13"/>
      <c r="C54" s="13"/>
      <c r="E54" s="13"/>
      <c r="F54" s="13"/>
      <c r="AA54" s="23"/>
      <c r="AB54" s="23"/>
      <c r="AC54" s="23"/>
      <c r="AD54" s="23"/>
      <c r="AE54" s="23"/>
      <c r="AF54" s="23"/>
      <c r="AG54" s="23"/>
    </row>
    <row r="55" spans="2:33" ht="15">
      <c r="B55" s="13"/>
      <c r="C55" s="13"/>
      <c r="E55" s="13"/>
      <c r="F55" s="13"/>
      <c r="AA55" s="23"/>
      <c r="AB55" s="23"/>
      <c r="AC55" s="23"/>
      <c r="AD55" s="23"/>
      <c r="AE55" s="23"/>
      <c r="AF55" s="23"/>
      <c r="AG55" s="23"/>
    </row>
    <row r="56" spans="27:33" ht="15">
      <c r="AA56" s="23"/>
      <c r="AB56" s="23"/>
      <c r="AC56" s="23"/>
      <c r="AD56" s="23"/>
      <c r="AE56" s="23"/>
      <c r="AF56" s="23"/>
      <c r="AG56" s="23"/>
    </row>
    <row r="57" spans="3:33" ht="15">
      <c r="C57" s="83" t="s">
        <v>105</v>
      </c>
      <c r="E57" s="23"/>
      <c r="F57" s="23"/>
      <c r="AA57" s="23"/>
      <c r="AB57" s="23"/>
      <c r="AC57" s="23"/>
      <c r="AD57" s="23"/>
      <c r="AE57" s="23"/>
      <c r="AF57" s="23"/>
      <c r="AG57" s="23"/>
    </row>
    <row r="58" spans="3:33" ht="19.5" customHeight="1">
      <c r="C58" s="83" t="s">
        <v>107</v>
      </c>
      <c r="E58" s="23"/>
      <c r="F58" s="23"/>
      <c r="AA58" s="23"/>
      <c r="AB58" s="23"/>
      <c r="AC58" s="23"/>
      <c r="AD58" s="23"/>
      <c r="AE58" s="23"/>
      <c r="AF58" s="23"/>
      <c r="AG58" s="23"/>
    </row>
    <row r="59" spans="3:33" ht="19.5" customHeight="1">
      <c r="C59" s="83" t="s">
        <v>108</v>
      </c>
      <c r="E59" s="23"/>
      <c r="F59" s="23"/>
      <c r="AA59" s="23"/>
      <c r="AB59" s="23"/>
      <c r="AC59" s="23"/>
      <c r="AD59" s="23"/>
      <c r="AE59" s="23"/>
      <c r="AF59" s="23"/>
      <c r="AG59" s="23"/>
    </row>
    <row r="60" spans="3:33" ht="19.5" customHeight="1">
      <c r="C60" s="83" t="s">
        <v>106</v>
      </c>
      <c r="E60" s="23"/>
      <c r="F60" s="23"/>
      <c r="AA60" s="23"/>
      <c r="AB60" s="23"/>
      <c r="AC60" s="23"/>
      <c r="AD60" s="23"/>
      <c r="AE60" s="23"/>
      <c r="AF60" s="23"/>
      <c r="AG60" s="23"/>
    </row>
    <row r="61" spans="27:33" ht="15">
      <c r="AA61" s="23"/>
      <c r="AB61" s="23"/>
      <c r="AC61" s="23"/>
      <c r="AD61" s="23"/>
      <c r="AE61" s="23"/>
      <c r="AF61" s="23"/>
      <c r="AG61" s="23"/>
    </row>
    <row r="62" spans="27:33" ht="15">
      <c r="AA62" s="23"/>
      <c r="AB62" s="23"/>
      <c r="AC62" s="23"/>
      <c r="AD62" s="23"/>
      <c r="AE62" s="23"/>
      <c r="AF62" s="23"/>
      <c r="AG62" s="23"/>
    </row>
    <row r="63" spans="27:33" ht="15">
      <c r="AA63" s="23"/>
      <c r="AB63" s="23"/>
      <c r="AC63" s="23"/>
      <c r="AD63" s="23"/>
      <c r="AE63" s="23"/>
      <c r="AF63" s="23"/>
      <c r="AG63" s="23"/>
    </row>
    <row r="64" spans="27:33" ht="15">
      <c r="AA64" s="23"/>
      <c r="AB64" s="23"/>
      <c r="AC64" s="23"/>
      <c r="AD64" s="23"/>
      <c r="AE64" s="23"/>
      <c r="AF64" s="23"/>
      <c r="AG64" s="23"/>
    </row>
    <row r="65" spans="27:33" ht="15">
      <c r="AA65" s="23"/>
      <c r="AB65" s="23"/>
      <c r="AC65" s="23"/>
      <c r="AD65" s="23"/>
      <c r="AE65" s="23"/>
      <c r="AF65" s="23"/>
      <c r="AG65" s="23"/>
    </row>
    <row r="66" spans="27:33" ht="15">
      <c r="AA66" s="23"/>
      <c r="AB66" s="23"/>
      <c r="AC66" s="23"/>
      <c r="AD66" s="23"/>
      <c r="AE66" s="23"/>
      <c r="AF66" s="23"/>
      <c r="AG66" s="23"/>
    </row>
    <row r="67" spans="27:33" ht="15">
      <c r="AA67" s="23"/>
      <c r="AB67" s="23"/>
      <c r="AC67" s="23"/>
      <c r="AD67" s="23"/>
      <c r="AE67" s="23"/>
      <c r="AF67" s="23"/>
      <c r="AG67" s="23"/>
    </row>
    <row r="68" spans="27:33" ht="15">
      <c r="AA68" s="23"/>
      <c r="AB68" s="23"/>
      <c r="AC68" s="23"/>
      <c r="AD68" s="23"/>
      <c r="AE68" s="23"/>
      <c r="AF68" s="23"/>
      <c r="AG68" s="23"/>
    </row>
    <row r="69" spans="27:33" ht="15">
      <c r="AA69" s="23"/>
      <c r="AB69" s="23"/>
      <c r="AC69" s="23"/>
      <c r="AD69" s="23"/>
      <c r="AE69" s="23"/>
      <c r="AF69" s="23"/>
      <c r="AG69" s="23"/>
    </row>
    <row r="70" spans="27:33" ht="15">
      <c r="AA70" s="23"/>
      <c r="AB70" s="23"/>
      <c r="AC70" s="23"/>
      <c r="AD70" s="23"/>
      <c r="AE70" s="23"/>
      <c r="AF70" s="23"/>
      <c r="AG70" s="23"/>
    </row>
  </sheetData>
  <sheetProtection sheet="1" selectLockedCells="1"/>
  <mergeCells count="11">
    <mergeCell ref="B46:O48"/>
    <mergeCell ref="B11:B12"/>
    <mergeCell ref="F11:F12"/>
    <mergeCell ref="E11:E12"/>
    <mergeCell ref="G11:G12"/>
    <mergeCell ref="O11:O12"/>
    <mergeCell ref="A11:A12"/>
    <mergeCell ref="B4:D4"/>
    <mergeCell ref="B5:D5"/>
    <mergeCell ref="B6:D6"/>
    <mergeCell ref="B7:D7"/>
  </mergeCells>
  <dataValidations count="3">
    <dataValidation type="list" allowBlank="1" showInputMessage="1" showErrorMessage="1" sqref="E13:E42">
      <formula1>Color_Finish</formula1>
    </dataValidation>
    <dataValidation type="list" allowBlank="1" showInputMessage="1" showErrorMessage="1" sqref="F13:F42">
      <formula1>INDIRECT(VLOOKUP(E13,AA:AC,2,FALSE))</formula1>
    </dataValidation>
    <dataValidation type="list" allowBlank="1" showInputMessage="1" showErrorMessage="1" sqref="G13:G42">
      <formula1>INDIRECT(VLOOKUP(E13,AA:AC,3,FALSE))</formula1>
    </dataValidation>
  </dataValidations>
  <printOptions gridLines="1" horizontalCentered="1"/>
  <pageMargins left="0.25" right="0.25" top="0.75" bottom="0.75" header="0.3" footer="0.3"/>
  <pageSetup fitToHeight="1" fitToWidth="1" horizontalDpi="600" verticalDpi="600" orientation="landscape" scale="70" r:id="rId2"/>
  <headerFooter>
    <oddHeader xml:space="preserve">&amp;C&amp;18LUXE DOOR CALCULATOR  FORMAT - ESTIMATE TAB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FabricatorOutput">
    <pageSetUpPr fitToPage="1"/>
  </sheetPr>
  <dimension ref="A1:J9"/>
  <sheetViews>
    <sheetView showGridLines="0" zoomScalePageLayoutView="0" workbookViewId="0" topLeftCell="A1">
      <selection activeCell="C25" sqref="C25"/>
    </sheetView>
  </sheetViews>
  <sheetFormatPr defaultColWidth="9.140625" defaultRowHeight="15"/>
  <cols>
    <col min="1" max="5" width="16.7109375" style="67" customWidth="1"/>
    <col min="6" max="7" width="30.7109375" style="67" customWidth="1"/>
    <col min="8" max="8" width="16.7109375" style="67" customWidth="1"/>
    <col min="9" max="9" width="16.7109375" style="68" customWidth="1"/>
    <col min="10" max="10" width="16.7109375" style="67" customWidth="1"/>
  </cols>
  <sheetData>
    <row r="1" spans="1:10" ht="21">
      <c r="A1" s="105" t="s">
        <v>16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5.75" thickBot="1">
      <c r="A2"/>
      <c r="B2"/>
      <c r="C2"/>
      <c r="D2"/>
      <c r="E2"/>
      <c r="F2"/>
      <c r="G2"/>
      <c r="H2" s="24" t="s">
        <v>44</v>
      </c>
      <c r="I2" s="107">
        <f>IF(Estimate!E4="","",Estimate!E4)</f>
      </c>
      <c r="J2" s="107"/>
    </row>
    <row r="3" spans="1:10" ht="15.75" thickBot="1">
      <c r="A3"/>
      <c r="B3"/>
      <c r="C3"/>
      <c r="D3"/>
      <c r="E3"/>
      <c r="F3"/>
      <c r="G3" s="25"/>
      <c r="H3" s="24" t="s">
        <v>42</v>
      </c>
      <c r="I3" s="108">
        <f>IF(Estimate!E5="","",Estimate!E5)</f>
      </c>
      <c r="J3" s="108"/>
    </row>
    <row r="4" spans="1:10" ht="15.75" thickBot="1">
      <c r="A4"/>
      <c r="B4"/>
      <c r="C4"/>
      <c r="D4"/>
      <c r="E4"/>
      <c r="F4"/>
      <c r="G4" s="25"/>
      <c r="H4" s="24" t="s">
        <v>43</v>
      </c>
      <c r="I4" s="108">
        <f>IF(Estimate!E6="","",Estimate!E6)</f>
      </c>
      <c r="J4" s="108"/>
    </row>
    <row r="5" spans="1:10" ht="15.75" thickBot="1">
      <c r="A5"/>
      <c r="B5"/>
      <c r="C5"/>
      <c r="D5"/>
      <c r="E5"/>
      <c r="F5"/>
      <c r="G5" s="25"/>
      <c r="H5" s="24" t="s">
        <v>41</v>
      </c>
      <c r="I5" s="108">
        <f>IF(Estimate!E7="","",Estimate!E7)</f>
      </c>
      <c r="J5" s="108"/>
    </row>
    <row r="6" spans="1:10" ht="15">
      <c r="A6"/>
      <c r="B6"/>
      <c r="C6"/>
      <c r="D6"/>
      <c r="E6"/>
      <c r="F6"/>
      <c r="G6" s="106"/>
      <c r="H6" s="106"/>
      <c r="I6" s="106"/>
      <c r="J6" s="1"/>
    </row>
    <row r="7" spans="1:10" ht="15">
      <c r="A7"/>
      <c r="B7"/>
      <c r="C7"/>
      <c r="D7"/>
      <c r="E7"/>
      <c r="F7"/>
      <c r="G7"/>
      <c r="H7"/>
      <c r="I7"/>
      <c r="J7"/>
    </row>
    <row r="8" spans="1:10" ht="15">
      <c r="A8" s="69" t="s">
        <v>17</v>
      </c>
      <c r="B8" s="69" t="s">
        <v>18</v>
      </c>
      <c r="C8" s="69" t="s">
        <v>19</v>
      </c>
      <c r="D8" s="69" t="s">
        <v>20</v>
      </c>
      <c r="E8" s="69" t="s">
        <v>64</v>
      </c>
      <c r="F8" s="69" t="s">
        <v>21</v>
      </c>
      <c r="G8" s="69" t="s">
        <v>22</v>
      </c>
      <c r="H8" s="69" t="s">
        <v>49</v>
      </c>
      <c r="I8" s="70" t="s">
        <v>23</v>
      </c>
      <c r="J8" s="69" t="s">
        <v>24</v>
      </c>
    </row>
    <row r="9" spans="1:10" ht="15">
      <c r="A9" s="67">
        <v>1</v>
      </c>
      <c r="B9" s="67" t="s">
        <v>65</v>
      </c>
      <c r="C9" s="67">
        <v>24</v>
      </c>
      <c r="D9" s="67">
        <v>24</v>
      </c>
      <c r="E9" s="67" t="s">
        <v>66</v>
      </c>
      <c r="F9" s="67" t="s">
        <v>33</v>
      </c>
      <c r="G9" s="67" t="s">
        <v>50</v>
      </c>
      <c r="H9" s="67" t="s">
        <v>67</v>
      </c>
      <c r="I9" s="68">
        <v>4</v>
      </c>
      <c r="J9" s="67" t="s">
        <v>55</v>
      </c>
    </row>
  </sheetData>
  <sheetProtection/>
  <mergeCells count="6">
    <mergeCell ref="A1:J1"/>
    <mergeCell ref="G6:I6"/>
    <mergeCell ref="I2:J2"/>
    <mergeCell ref="I3:J3"/>
    <mergeCell ref="I4:J4"/>
    <mergeCell ref="I5:J5"/>
  </mergeCells>
  <conditionalFormatting sqref="A8:J65536">
    <cfRule type="expression" priority="1" dxfId="1" stopIfTrue="1">
      <formula>$A8&lt;&gt;""</formula>
    </cfRule>
  </conditionalFormatting>
  <printOptions gridLines="1"/>
  <pageMargins left="0.25" right="0.25" top="0.75" bottom="0.75" header="0.3" footer="0.3"/>
  <pageSetup fitToHeight="0" fitToWidth="1" horizontalDpi="600" verticalDpi="600" orientation="landscape" scale="79" r:id="rId2"/>
  <headerFooter>
    <oddHeader>&amp;C&amp;14LUXE DOOR CALCULATOR FORMAT - FABRICATOR OUTPUT  TAB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la-david</dc:creator>
  <cp:keywords/>
  <dc:description/>
  <cp:lastModifiedBy>Glynn Cornwell</cp:lastModifiedBy>
  <cp:lastPrinted>2019-03-06T14:56:29Z</cp:lastPrinted>
  <dcterms:created xsi:type="dcterms:W3CDTF">2015-12-15T18:53:44Z</dcterms:created>
  <dcterms:modified xsi:type="dcterms:W3CDTF">2019-05-08T13:41:53Z</dcterms:modified>
  <cp:category/>
  <cp:version/>
  <cp:contentType/>
  <cp:contentStatus/>
</cp:coreProperties>
</file>